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_Проекты\на 2026-2028\СГС\"/>
    </mc:Choice>
  </mc:AlternateContent>
  <bookViews>
    <workbookView xWindow="-120" yWindow="-120" windowWidth="29040" windowHeight="15840"/>
  </bookViews>
  <sheets>
    <sheet name="Раздел 3" sheetId="1" r:id="rId1"/>
  </sheets>
  <definedNames>
    <definedName name="_xlnm._FilterDatabase" localSheetId="0" hidden="1">'Раздел 3'!$A$12:$K$81</definedName>
    <definedName name="_xlnm.Print_Area" localSheetId="0">'Раздел 3'!$A$1:$K$156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E24" i="1" l="1"/>
  <c r="F20" i="1"/>
  <c r="G20" i="1"/>
  <c r="H20" i="1"/>
  <c r="I20" i="1"/>
  <c r="J20" i="1"/>
  <c r="F21" i="1"/>
  <c r="G21" i="1"/>
  <c r="H21" i="1"/>
  <c r="I21" i="1"/>
  <c r="J21" i="1"/>
  <c r="F22" i="1"/>
  <c r="G22" i="1"/>
  <c r="H22" i="1"/>
  <c r="I22" i="1"/>
  <c r="J22" i="1"/>
  <c r="F23" i="1"/>
  <c r="G23" i="1"/>
  <c r="H23" i="1"/>
  <c r="I23" i="1"/>
  <c r="J23" i="1"/>
  <c r="F24" i="1"/>
  <c r="G24" i="1"/>
  <c r="H24" i="1"/>
  <c r="I24" i="1"/>
  <c r="J24" i="1"/>
  <c r="E21" i="1"/>
  <c r="E22" i="1"/>
  <c r="E23" i="1"/>
  <c r="E20" i="1"/>
  <c r="I129" i="1"/>
  <c r="I130" i="1"/>
  <c r="I131" i="1"/>
  <c r="I132" i="1"/>
  <c r="I133" i="1"/>
  <c r="I134" i="1"/>
  <c r="I135" i="1"/>
  <c r="I136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89" i="1"/>
  <c r="B136" i="1"/>
  <c r="B135" i="1"/>
  <c r="B134" i="1"/>
  <c r="B133" i="1"/>
  <c r="B132" i="1"/>
  <c r="K131" i="1"/>
  <c r="J131" i="1"/>
  <c r="B131" i="1"/>
  <c r="D60" i="1"/>
  <c r="D59" i="1"/>
  <c r="D58" i="1"/>
  <c r="D57" i="1"/>
  <c r="D56" i="1"/>
  <c r="J55" i="1"/>
  <c r="I55" i="1"/>
  <c r="H55" i="1"/>
  <c r="G55" i="1"/>
  <c r="F55" i="1"/>
  <c r="E55" i="1"/>
  <c r="D55" i="1"/>
  <c r="D69" i="1" l="1"/>
  <c r="I98" i="1" l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6" i="1"/>
  <c r="I127" i="1"/>
  <c r="I128" i="1"/>
  <c r="I138" i="1"/>
  <c r="I139" i="1"/>
  <c r="I140" i="1"/>
  <c r="I141" i="1"/>
  <c r="I142" i="1"/>
  <c r="I144" i="1"/>
  <c r="I145" i="1"/>
  <c r="I146" i="1"/>
  <c r="I147" i="1"/>
  <c r="I148" i="1"/>
  <c r="I150" i="1"/>
  <c r="I151" i="1"/>
  <c r="I153" i="1"/>
  <c r="J153" i="1" s="1"/>
  <c r="I154" i="1"/>
  <c r="J154" i="1" s="1"/>
  <c r="I155" i="1"/>
  <c r="I156" i="1"/>
  <c r="K143" i="1"/>
  <c r="K125" i="1"/>
  <c r="K119" i="1"/>
  <c r="K113" i="1"/>
  <c r="K107" i="1"/>
  <c r="K100" i="1"/>
  <c r="K99" i="1"/>
  <c r="K97" i="1"/>
  <c r="K96" i="1"/>
  <c r="K94" i="1"/>
  <c r="K93" i="1"/>
  <c r="K90" i="1"/>
  <c r="J143" i="1"/>
  <c r="J125" i="1"/>
  <c r="J119" i="1"/>
  <c r="J113" i="1"/>
  <c r="J107" i="1"/>
  <c r="J100" i="1"/>
  <c r="J99" i="1"/>
  <c r="J97" i="1"/>
  <c r="J96" i="1"/>
  <c r="J94" i="1"/>
  <c r="J93" i="1"/>
  <c r="B156" i="1"/>
  <c r="B152" i="1"/>
  <c r="B155" i="1"/>
  <c r="B147" i="1"/>
  <c r="B148" i="1"/>
  <c r="B149" i="1"/>
  <c r="B150" i="1"/>
  <c r="B151" i="1"/>
  <c r="B138" i="1"/>
  <c r="B139" i="1"/>
  <c r="B140" i="1"/>
  <c r="B141" i="1"/>
  <c r="B142" i="1"/>
  <c r="B143" i="1"/>
  <c r="B144" i="1"/>
  <c r="B145" i="1"/>
  <c r="B146" i="1"/>
  <c r="B126" i="1"/>
  <c r="B127" i="1"/>
  <c r="B128" i="1"/>
  <c r="B129" i="1"/>
  <c r="B130" i="1"/>
  <c r="B137" i="1"/>
  <c r="B119" i="1"/>
  <c r="B120" i="1"/>
  <c r="B121" i="1"/>
  <c r="B122" i="1"/>
  <c r="B123" i="1"/>
  <c r="B124" i="1"/>
  <c r="B125" i="1"/>
  <c r="B108" i="1"/>
  <c r="B109" i="1"/>
  <c r="B110" i="1"/>
  <c r="B111" i="1"/>
  <c r="B112" i="1"/>
  <c r="B113" i="1"/>
  <c r="B114" i="1"/>
  <c r="B115" i="1"/>
  <c r="B116" i="1"/>
  <c r="B117" i="1"/>
  <c r="B118" i="1"/>
  <c r="B107" i="1"/>
  <c r="B95" i="1"/>
  <c r="B101" i="1"/>
  <c r="J76" i="1"/>
  <c r="J73" i="1" s="1"/>
  <c r="J67" i="1"/>
  <c r="J61" i="1"/>
  <c r="J49" i="1"/>
  <c r="J43" i="1"/>
  <c r="J37" i="1"/>
  <c r="J31" i="1"/>
  <c r="J25" i="1"/>
  <c r="J18" i="1"/>
  <c r="J19" i="1"/>
  <c r="J17" i="1"/>
  <c r="J15" i="1"/>
  <c r="I96" i="1"/>
  <c r="I97" i="1"/>
  <c r="I99" i="1"/>
  <c r="I100" i="1"/>
  <c r="J104" i="1" l="1"/>
  <c r="K104" i="1"/>
  <c r="K139" i="1"/>
  <c r="J139" i="1"/>
  <c r="K153" i="1"/>
  <c r="J16" i="1"/>
  <c r="J90" i="1"/>
  <c r="K154" i="1"/>
  <c r="J152" i="1"/>
  <c r="J149" i="1" s="1"/>
  <c r="J14" i="1"/>
  <c r="J13" i="1" s="1"/>
  <c r="D54" i="1"/>
  <c r="D53" i="1"/>
  <c r="D52" i="1"/>
  <c r="D51" i="1"/>
  <c r="D50" i="1"/>
  <c r="I49" i="1"/>
  <c r="H49" i="1"/>
  <c r="G49" i="1"/>
  <c r="F49" i="1"/>
  <c r="E49" i="1"/>
  <c r="I125" i="1" s="1"/>
  <c r="D48" i="1"/>
  <c r="D47" i="1"/>
  <c r="D46" i="1"/>
  <c r="D45" i="1"/>
  <c r="D44" i="1"/>
  <c r="I43" i="1"/>
  <c r="H43" i="1"/>
  <c r="G43" i="1"/>
  <c r="F43" i="1"/>
  <c r="E43" i="1"/>
  <c r="I119" i="1" s="1"/>
  <c r="K101" i="1" l="1"/>
  <c r="K98" i="1"/>
  <c r="K95" i="1" s="1"/>
  <c r="J98" i="1"/>
  <c r="J95" i="1" s="1"/>
  <c r="J101" i="1"/>
  <c r="J137" i="1"/>
  <c r="J91" i="1"/>
  <c r="K137" i="1"/>
  <c r="K91" i="1"/>
  <c r="J92" i="1"/>
  <c r="K152" i="1"/>
  <c r="D49" i="1"/>
  <c r="D43" i="1"/>
  <c r="J89" i="1" l="1"/>
  <c r="K149" i="1"/>
  <c r="K92" i="1"/>
  <c r="K89" i="1" s="1"/>
  <c r="F15" i="1"/>
  <c r="D30" i="1" l="1"/>
  <c r="I15" i="1" l="1"/>
  <c r="H15" i="1"/>
  <c r="G15" i="1"/>
  <c r="G31" i="1"/>
  <c r="F31" i="1"/>
  <c r="E31" i="1"/>
  <c r="I107" i="1" s="1"/>
  <c r="E76" i="1"/>
  <c r="I152" i="1" s="1"/>
  <c r="F17" i="1" l="1"/>
  <c r="G17" i="1"/>
  <c r="H17" i="1"/>
  <c r="I17" i="1"/>
  <c r="F18" i="1"/>
  <c r="G18" i="1"/>
  <c r="H18" i="1"/>
  <c r="I18" i="1"/>
  <c r="E15" i="1" l="1"/>
  <c r="I91" i="1" s="1"/>
  <c r="E17" i="1"/>
  <c r="I93" i="1" s="1"/>
  <c r="D36" i="1" l="1"/>
  <c r="D35" i="1"/>
  <c r="D34" i="1"/>
  <c r="D33" i="1"/>
  <c r="D32" i="1"/>
  <c r="I31" i="1"/>
  <c r="H31" i="1"/>
  <c r="D31" i="1" l="1"/>
  <c r="D80" i="1"/>
  <c r="D79" i="1"/>
  <c r="D78" i="1"/>
  <c r="D77" i="1"/>
  <c r="I76" i="1"/>
  <c r="I16" i="1" s="1"/>
  <c r="H76" i="1"/>
  <c r="H16" i="1" s="1"/>
  <c r="G76" i="1"/>
  <c r="F76" i="1"/>
  <c r="F73" i="1" s="1"/>
  <c r="D75" i="1"/>
  <c r="D74" i="1"/>
  <c r="I73" i="1"/>
  <c r="H73" i="1"/>
  <c r="G73" i="1"/>
  <c r="E73" i="1"/>
  <c r="I149" i="1" s="1"/>
  <c r="D72" i="1"/>
  <c r="D71" i="1"/>
  <c r="D70" i="1"/>
  <c r="D68" i="1"/>
  <c r="I67" i="1"/>
  <c r="H67" i="1"/>
  <c r="G67" i="1"/>
  <c r="F67" i="1"/>
  <c r="E67" i="1"/>
  <c r="I143" i="1" s="1"/>
  <c r="D66" i="1"/>
  <c r="D65" i="1"/>
  <c r="D64" i="1"/>
  <c r="D63" i="1"/>
  <c r="D62" i="1"/>
  <c r="I61" i="1"/>
  <c r="H61" i="1"/>
  <c r="G61" i="1"/>
  <c r="F61" i="1"/>
  <c r="E61" i="1"/>
  <c r="I137" i="1" s="1"/>
  <c r="D42" i="1"/>
  <c r="D41" i="1"/>
  <c r="D40" i="1"/>
  <c r="D39" i="1"/>
  <c r="D38" i="1"/>
  <c r="I37" i="1"/>
  <c r="H37" i="1"/>
  <c r="G37" i="1"/>
  <c r="F37" i="1"/>
  <c r="E37" i="1"/>
  <c r="I113" i="1" s="1"/>
  <c r="D29" i="1"/>
  <c r="D27" i="1"/>
  <c r="D26" i="1"/>
  <c r="I25" i="1"/>
  <c r="H25" i="1"/>
  <c r="G25" i="1"/>
  <c r="F25" i="1"/>
  <c r="F19" i="1"/>
  <c r="G19" i="1"/>
  <c r="D20" i="1"/>
  <c r="I19" i="1"/>
  <c r="H19" i="1"/>
  <c r="I14" i="1"/>
  <c r="H14" i="1"/>
  <c r="G14" i="1"/>
  <c r="F14" i="1"/>
  <c r="E14" i="1"/>
  <c r="I90" i="1" s="1"/>
  <c r="G16" i="1" l="1"/>
  <c r="G13" i="1" s="1"/>
  <c r="F16" i="1"/>
  <c r="E25" i="1"/>
  <c r="D28" i="1"/>
  <c r="D67" i="1"/>
  <c r="D61" i="1"/>
  <c r="D14" i="1"/>
  <c r="E18" i="1"/>
  <c r="D24" i="1"/>
  <c r="I13" i="1"/>
  <c r="D37" i="1"/>
  <c r="H13" i="1"/>
  <c r="D76" i="1"/>
  <c r="D73" i="1" s="1"/>
  <c r="D17" i="1"/>
  <c r="D21" i="1"/>
  <c r="D23" i="1"/>
  <c r="D25" i="1" l="1"/>
  <c r="I101" i="1"/>
  <c r="D18" i="1"/>
  <c r="I94" i="1"/>
  <c r="E16" i="1"/>
  <c r="I92" i="1" s="1"/>
  <c r="D22" i="1"/>
  <c r="D19" i="1" s="1"/>
  <c r="E19" i="1"/>
  <c r="I95" i="1" s="1"/>
  <c r="F13" i="1"/>
  <c r="E13" i="1" l="1"/>
  <c r="I89" i="1" s="1"/>
  <c r="D16" i="1"/>
</calcChain>
</file>

<file path=xl/sharedStrings.xml><?xml version="1.0" encoding="utf-8"?>
<sst xmlns="http://schemas.openxmlformats.org/spreadsheetml/2006/main" count="128" uniqueCount="51">
  <si>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</si>
  <si>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</si>
  <si>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</si>
  <si>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</si>
  <si>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</si>
  <si>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</si>
  <si>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</si>
  <si>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</si>
  <si>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</si>
  <si>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</si>
  <si>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</si>
  <si>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</si>
  <si>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</si>
  <si>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</si>
  <si>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</si>
  <si>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</si>
  <si>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2026 год</t>
  </si>
  <si>
    <t>2027 год</t>
  </si>
  <si>
    <t>Ритуал</t>
  </si>
  <si>
    <t>Горхоз</t>
  </si>
  <si>
    <t>проверка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</si>
  <si>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</si>
  <si>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</si>
  <si>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</si>
  <si>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</si>
  <si>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</si>
  <si>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</si>
  <si>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</si>
  <si>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</si>
  <si>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</si>
  <si>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</si>
  <si>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</si>
  <si>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</si>
  <si>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</si>
  <si>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</si>
  <si>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</si>
  <si>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</si>
  <si>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</si>
  <si>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</si>
  <si>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 Благоустройство и содержание дворовых и общественных территорий всего, в том числе:</t>
  </si>
  <si>
    <t>Мероприятие 1.2.  Благоустройство территории Парка новой культуры всего, в том числе:</t>
  </si>
  <si>
    <t>Мероприятие 1.3.  Набережная Нижне-Шайтанского пруда (IV этап) всего, в том числе:</t>
  </si>
  <si>
    <t>Мероприятие 1.4.  Комплексное благоустройство общественной территории "Пешеходная зона по ул. Вайнера" в г.Первоуральск всего, в том числе:</t>
  </si>
  <si>
    <t>Мероприятие 1.5.  Комплексное благоустройство общественной территории в п. Прогрессе в районе ул. Дружбы всего, в том числе:</t>
  </si>
  <si>
    <t>2031 год</t>
  </si>
  <si>
    <t>"ФОРМИРОВАНИЕ СОВРЕМЕННОЙ ГОРОДСКОЙ СРЕДЫ МУНИЦИПАЛЬНОГО ОКРУГА ПЕРВОУРАЛЬСК НА 2026-2031 ГОДЫ"</t>
  </si>
  <si>
    <t>6 месяцев</t>
  </si>
  <si>
    <t>9 месяцев</t>
  </si>
  <si>
    <t>на 2026 год с разбивокй по отчетным периодам</t>
  </si>
  <si>
    <t>«ФОРМИРОВАНИЕ СОВРЕМЕННОЙ ГОРОДСКОЙ СРЕДЫ МУНИЦИПАЛЬНОГО ОКРУГА ПЕРВОУРАЛЬСК НА 2026-2031 ГОДЫ»</t>
  </si>
  <si>
    <t>Мероприятие 1.6.  Комплексное благоустройство дворовой территории ул. Трубников, д. 46Б, 46В 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</si>
</sst>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67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S156"/>
  <sheetViews>
    <sheetView tabSelected="1" view="pageBreakPreview" topLeftCell="A21" zoomScaleNormal="100" zoomScaleSheetLayoutView="100" workbookViewId="0">
      <selection activeCell="A19" sqref="A19:XFD19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0" width="12.140625" style="1" customWidth="1"/>
    <col min="11" max="11" width="13.7109375" style="1" customWidth="1"/>
    <col min="12" max="12" width="14" style="3" customWidth="1"/>
    <col min="13" max="13" width="12" style="3" customWidth="1"/>
    <col min="14" max="14" width="11.42578125" style="3" customWidth="1"/>
    <col min="15" max="15" width="11.140625" style="1" customWidth="1"/>
    <col min="16" max="18" width="12.42578125" style="1" bestFit="1" customWidth="1"/>
    <col min="19" max="16384" width="9.140625" style="1"/>
  </cols>
  <sheetData>
    <row r="1" spans="1:19" s="5" customFormat="1" ht="18" hidden="1" x14ac:dyDescent="0.25">
      <c r="A1" s="4"/>
      <c r="B1" s="4"/>
      <c r="C1" s="4"/>
      <c r="D1" s="4"/>
      <c r="E1" s="6"/>
      <c r="F1" s="6"/>
      <c r="H1" s="4"/>
      <c r="I1" s="6"/>
      <c r="J1" s="6"/>
      <c r="K1" s="4"/>
      <c r="L1" s="7"/>
      <c r="M1" s="8"/>
      <c r="N1" s="8"/>
    </row>
    <row r="2" spans="1:19" s="5" customFormat="1" ht="18" hidden="1" x14ac:dyDescent="0.25">
      <c r="A2" s="4"/>
      <c r="B2" s="4"/>
      <c r="C2" s="4"/>
      <c r="D2" s="4"/>
      <c r="E2" s="6"/>
      <c r="F2" s="6"/>
      <c r="H2" s="9"/>
      <c r="I2" s="6"/>
      <c r="J2" s="6"/>
      <c r="K2" s="4"/>
      <c r="L2" s="7"/>
      <c r="M2" s="8"/>
      <c r="N2" s="8"/>
    </row>
    <row r="3" spans="1:19" s="5" customFormat="1" ht="18" hidden="1" x14ac:dyDescent="0.25">
      <c r="A3" s="4"/>
      <c r="B3" s="4"/>
      <c r="C3" s="4"/>
      <c r="D3" s="4"/>
      <c r="E3" s="6"/>
      <c r="F3" s="6"/>
      <c r="H3" s="4"/>
      <c r="I3" s="6"/>
      <c r="J3" s="6"/>
      <c r="K3" s="4"/>
      <c r="L3" s="7"/>
      <c r="M3" s="8"/>
      <c r="N3" s="8"/>
    </row>
    <row r="4" spans="1:19" s="5" customFormat="1" ht="18" hidden="1" x14ac:dyDescent="0.25">
      <c r="A4" s="4"/>
      <c r="B4" s="4"/>
      <c r="C4" s="4"/>
      <c r="D4" s="4"/>
      <c r="E4" s="6"/>
      <c r="F4" s="6"/>
      <c r="H4" s="4"/>
      <c r="I4" s="6"/>
      <c r="J4" s="6"/>
      <c r="K4" s="4"/>
      <c r="L4" s="7"/>
      <c r="M4" s="8"/>
      <c r="N4" s="8"/>
    </row>
    <row r="5" spans="1:19" ht="15" hidden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28"/>
      <c r="L5" s="2"/>
    </row>
    <row r="6" spans="1:19" ht="15" x14ac:dyDescent="0.2">
      <c r="A6" s="4" t="s">
        <v>35</v>
      </c>
      <c r="B6" s="34"/>
      <c r="C6" s="34"/>
      <c r="D6" s="34"/>
      <c r="E6" s="34"/>
      <c r="F6" s="34"/>
      <c r="G6" s="34"/>
      <c r="H6" s="34"/>
      <c r="I6" s="34"/>
      <c r="J6" s="34"/>
      <c r="L6" s="1"/>
      <c r="M6" s="1"/>
      <c r="N6" s="1"/>
    </row>
    <row r="7" spans="1:19" s="4" customFormat="1" ht="15" x14ac:dyDescent="0.2">
      <c r="A7" s="57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10"/>
      <c r="M7" s="11"/>
      <c r="N7" s="11"/>
    </row>
    <row r="8" spans="1:19" s="4" customFormat="1" ht="15" x14ac:dyDescent="0.2">
      <c r="A8" s="58" t="s">
        <v>45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10"/>
      <c r="M8" s="11"/>
      <c r="N8" s="11"/>
    </row>
    <row r="9" spans="1:19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28"/>
      <c r="L9" s="2"/>
    </row>
    <row r="10" spans="1:19" s="4" customFormat="1" ht="99" customHeight="1" x14ac:dyDescent="0.2">
      <c r="A10" s="59" t="s">
        <v>0</v>
      </c>
      <c r="B10" s="59" t="s">
        <v>1</v>
      </c>
      <c r="C10" s="59" t="s">
        <v>2</v>
      </c>
      <c r="D10" s="62" t="s">
        <v>3</v>
      </c>
      <c r="E10" s="63"/>
      <c r="F10" s="63"/>
      <c r="G10" s="63"/>
      <c r="H10" s="63"/>
      <c r="I10" s="63"/>
      <c r="J10" s="63"/>
      <c r="K10" s="60" t="s">
        <v>4</v>
      </c>
      <c r="L10" s="10"/>
      <c r="M10" s="11"/>
      <c r="N10" s="11"/>
    </row>
    <row r="11" spans="1:19" s="4" customFormat="1" ht="28.5" customHeight="1" x14ac:dyDescent="0.2">
      <c r="A11" s="59"/>
      <c r="B11" s="59"/>
      <c r="C11" s="59"/>
      <c r="D11" s="12" t="s">
        <v>5</v>
      </c>
      <c r="E11" s="43" t="s">
        <v>16</v>
      </c>
      <c r="F11" s="43" t="s">
        <v>17</v>
      </c>
      <c r="G11" s="43" t="s">
        <v>22</v>
      </c>
      <c r="H11" s="43" t="s">
        <v>29</v>
      </c>
      <c r="I11" s="43" t="s">
        <v>36</v>
      </c>
      <c r="J11" s="43" t="s">
        <v>44</v>
      </c>
      <c r="K11" s="61"/>
      <c r="L11" s="10"/>
      <c r="M11" s="11"/>
      <c r="N11" s="11"/>
    </row>
    <row r="12" spans="1:19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1">
        <v>5</v>
      </c>
      <c r="F12" s="41">
        <v>6</v>
      </c>
      <c r="G12" s="41">
        <v>7</v>
      </c>
      <c r="H12" s="41">
        <v>8</v>
      </c>
      <c r="I12" s="41">
        <v>9</v>
      </c>
      <c r="J12" s="41">
        <v>9</v>
      </c>
      <c r="K12" s="13">
        <v>11</v>
      </c>
      <c r="L12" s="31" t="s">
        <v>20</v>
      </c>
      <c r="M12" s="15"/>
      <c r="N12" s="15"/>
    </row>
    <row r="13" spans="1:19" s="21" customFormat="1" ht="15" x14ac:dyDescent="0.25">
      <c r="A13" s="16">
        <v>1</v>
      </c>
      <c r="B13" s="17" t="s">
        <v>6</v>
      </c>
      <c r="C13" s="18"/>
      <c r="D13" s="19">
        <f>SUM(D14:D18)-D17</f>
        <v>1250286.82</v>
      </c>
      <c r="E13" s="19">
        <f>E14+E15+E16+E18</f>
        <v>621503.85</v>
      </c>
      <c r="F13" s="19">
        <f t="shared" ref="F13:I13" si="0">F14+F15+F16+F18</f>
        <v>132272.69</v>
      </c>
      <c r="G13" s="19">
        <f t="shared" si="0"/>
        <v>124127.57</v>
      </c>
      <c r="H13" s="19">
        <f t="shared" si="0"/>
        <v>124127.57</v>
      </c>
      <c r="I13" s="19">
        <f t="shared" si="0"/>
        <v>124127.57</v>
      </c>
      <c r="J13" s="19">
        <f t="shared" ref="J13" si="1">J14+J15+J16+J18</f>
        <v>124127.57</v>
      </c>
      <c r="K13" s="20"/>
      <c r="L13" s="42"/>
      <c r="M13" s="42"/>
      <c r="N13" s="42"/>
      <c r="O13" s="42"/>
      <c r="P13" s="42"/>
      <c r="Q13" s="42"/>
      <c r="R13" s="42"/>
      <c r="S13" s="22"/>
    </row>
    <row r="14" spans="1:19" s="21" customFormat="1" ht="15.75" customHeight="1" x14ac:dyDescent="0.25">
      <c r="A14" s="16">
        <v>2</v>
      </c>
      <c r="B14" s="17" t="s">
        <v>7</v>
      </c>
      <c r="C14" s="18"/>
      <c r="D14" s="19">
        <f>SUM(E14:J14)</f>
        <v>0</v>
      </c>
      <c r="E14" s="19">
        <f t="shared" ref="E14:J14" si="2">E20+E62+E68+E74</f>
        <v>0</v>
      </c>
      <c r="F14" s="19">
        <f t="shared" si="2"/>
        <v>0</v>
      </c>
      <c r="G14" s="19">
        <f t="shared" si="2"/>
        <v>0</v>
      </c>
      <c r="H14" s="19">
        <f t="shared" si="2"/>
        <v>0</v>
      </c>
      <c r="I14" s="19">
        <f t="shared" si="2"/>
        <v>0</v>
      </c>
      <c r="J14" s="19">
        <f t="shared" si="2"/>
        <v>0</v>
      </c>
      <c r="K14" s="16"/>
      <c r="L14" s="42"/>
      <c r="M14" s="42"/>
      <c r="N14" s="42"/>
      <c r="O14" s="42"/>
      <c r="P14" s="42"/>
      <c r="Q14" s="42"/>
      <c r="R14" s="42"/>
      <c r="S14" s="22"/>
    </row>
    <row r="15" spans="1:19" s="21" customFormat="1" ht="15.75" customHeight="1" x14ac:dyDescent="0.25">
      <c r="A15" s="16">
        <v>3</v>
      </c>
      <c r="B15" s="17" t="s">
        <v>8</v>
      </c>
      <c r="C15" s="18"/>
      <c r="D15" s="19">
        <f>SUM(E15:J15)</f>
        <v>185199.07999999996</v>
      </c>
      <c r="E15" s="19">
        <f t="shared" ref="E15:J16" si="3">ROUND(E21+E63+E69+E75,2)</f>
        <v>161807.67999999999</v>
      </c>
      <c r="F15" s="19">
        <f t="shared" si="3"/>
        <v>4472.2</v>
      </c>
      <c r="G15" s="19">
        <f t="shared" si="3"/>
        <v>4729.8</v>
      </c>
      <c r="H15" s="19">
        <f t="shared" si="3"/>
        <v>4729.8</v>
      </c>
      <c r="I15" s="19">
        <f t="shared" si="3"/>
        <v>4729.8</v>
      </c>
      <c r="J15" s="19">
        <f t="shared" si="3"/>
        <v>4729.8</v>
      </c>
      <c r="K15" s="16"/>
      <c r="L15" s="42"/>
      <c r="M15" s="42"/>
      <c r="N15" s="42"/>
      <c r="O15" s="42"/>
      <c r="P15" s="42"/>
      <c r="Q15" s="42"/>
      <c r="R15" s="42"/>
      <c r="S15" s="22"/>
    </row>
    <row r="16" spans="1:19" s="21" customFormat="1" ht="15.75" customHeight="1" x14ac:dyDescent="0.25">
      <c r="A16" s="16">
        <v>4</v>
      </c>
      <c r="B16" s="17" t="s">
        <v>9</v>
      </c>
      <c r="C16" s="18"/>
      <c r="D16" s="19">
        <f>SUM(E16:J16)</f>
        <v>1033295.2700000001</v>
      </c>
      <c r="E16" s="19">
        <f t="shared" si="3"/>
        <v>427903.7</v>
      </c>
      <c r="F16" s="19">
        <f t="shared" si="3"/>
        <v>127800.49</v>
      </c>
      <c r="G16" s="19">
        <f t="shared" si="3"/>
        <v>119397.77</v>
      </c>
      <c r="H16" s="19">
        <f t="shared" si="3"/>
        <v>119397.77</v>
      </c>
      <c r="I16" s="19">
        <f t="shared" si="3"/>
        <v>119397.77</v>
      </c>
      <c r="J16" s="19">
        <f t="shared" si="3"/>
        <v>119397.77</v>
      </c>
      <c r="K16" s="16"/>
      <c r="L16" s="42"/>
      <c r="M16" s="42"/>
      <c r="N16" s="42"/>
      <c r="O16" s="42"/>
      <c r="P16" s="42"/>
      <c r="Q16" s="42"/>
      <c r="R16" s="42"/>
      <c r="S16" s="22"/>
    </row>
    <row r="17" spans="1:19" s="21" customFormat="1" ht="30" x14ac:dyDescent="0.25">
      <c r="A17" s="16">
        <v>5</v>
      </c>
      <c r="B17" s="17" t="s">
        <v>10</v>
      </c>
      <c r="C17" s="18"/>
      <c r="D17" s="19">
        <f>SUM(E17:J17)</f>
        <v>0</v>
      </c>
      <c r="E17" s="19">
        <f t="shared" ref="E17:J18" si="4">E23+E65+E71+E79</f>
        <v>0</v>
      </c>
      <c r="F17" s="19">
        <f t="shared" si="4"/>
        <v>0</v>
      </c>
      <c r="G17" s="19">
        <f t="shared" si="4"/>
        <v>0</v>
      </c>
      <c r="H17" s="19">
        <f t="shared" si="4"/>
        <v>0</v>
      </c>
      <c r="I17" s="19">
        <f t="shared" si="4"/>
        <v>0</v>
      </c>
      <c r="J17" s="19">
        <f t="shared" si="4"/>
        <v>0</v>
      </c>
      <c r="K17" s="16"/>
      <c r="L17" s="42"/>
      <c r="M17" s="42"/>
      <c r="N17" s="42"/>
      <c r="O17" s="42"/>
      <c r="P17" s="42"/>
      <c r="Q17" s="42"/>
      <c r="R17" s="42"/>
      <c r="S17" s="22"/>
    </row>
    <row r="18" spans="1:19" s="21" customFormat="1" ht="15.75" customHeight="1" x14ac:dyDescent="0.25">
      <c r="A18" s="16">
        <v>6</v>
      </c>
      <c r="B18" s="17" t="s">
        <v>11</v>
      </c>
      <c r="C18" s="18"/>
      <c r="D18" s="19">
        <f>SUM(E18:J18)</f>
        <v>31792.47</v>
      </c>
      <c r="E18" s="19">
        <f t="shared" si="4"/>
        <v>31792.47</v>
      </c>
      <c r="F18" s="19">
        <f t="shared" si="4"/>
        <v>0</v>
      </c>
      <c r="G18" s="19">
        <f t="shared" si="4"/>
        <v>0</v>
      </c>
      <c r="H18" s="19">
        <f t="shared" si="4"/>
        <v>0</v>
      </c>
      <c r="I18" s="19">
        <f t="shared" si="4"/>
        <v>0</v>
      </c>
      <c r="J18" s="19">
        <f t="shared" si="4"/>
        <v>0</v>
      </c>
      <c r="K18" s="16"/>
      <c r="L18" s="42"/>
      <c r="M18" s="42"/>
      <c r="N18" s="42"/>
      <c r="O18" s="42"/>
      <c r="P18" s="42"/>
      <c r="Q18" s="42"/>
      <c r="R18" s="42"/>
      <c r="S18" s="22"/>
    </row>
    <row r="19" spans="1:19" s="21" customFormat="1" ht="30" customHeight="1" x14ac:dyDescent="0.25">
      <c r="A19" s="16">
        <v>7</v>
      </c>
      <c r="B19" s="33" t="s">
        <v>39</v>
      </c>
      <c r="C19" s="18" t="s">
        <v>37</v>
      </c>
      <c r="D19" s="19">
        <f>SUM(D20:D24)-D23</f>
        <v>1052704.3586200001</v>
      </c>
      <c r="E19" s="19">
        <f>SUM(E20:E22,E24)</f>
        <v>589423.03862000001</v>
      </c>
      <c r="F19" s="19">
        <f t="shared" ref="F19:I19" si="5">SUM(F20:F22,F24)</f>
        <v>99379.88</v>
      </c>
      <c r="G19" s="19">
        <f t="shared" si="5"/>
        <v>90975.360000000001</v>
      </c>
      <c r="H19" s="19">
        <f t="shared" si="5"/>
        <v>90975.360000000001</v>
      </c>
      <c r="I19" s="19">
        <f t="shared" si="5"/>
        <v>90975.360000000001</v>
      </c>
      <c r="J19" s="19">
        <f t="shared" ref="J19" si="6">SUM(J20:J22,J24)</f>
        <v>90975.360000000001</v>
      </c>
      <c r="K19" s="16" t="s">
        <v>28</v>
      </c>
      <c r="L19" s="22" t="s">
        <v>21</v>
      </c>
      <c r="M19" s="23"/>
      <c r="N19" s="23"/>
      <c r="O19" s="24"/>
    </row>
    <row r="20" spans="1:19" s="21" customFormat="1" ht="15.75" customHeight="1" x14ac:dyDescent="0.25">
      <c r="A20" s="16">
        <v>8</v>
      </c>
      <c r="B20" s="17" t="s">
        <v>7</v>
      </c>
      <c r="C20" s="16"/>
      <c r="D20" s="19">
        <f t="shared" ref="D20:D30" si="7">SUM(E20:J20)</f>
        <v>0</v>
      </c>
      <c r="E20" s="19">
        <f>E26+E32+E38+E44+E50+E2+E56</f>
        <v>0</v>
      </c>
      <c r="F20" s="19">
        <f t="shared" ref="F20:J20" si="8">F26+F32+F38+F44+F50+F2+F56</f>
        <v>0</v>
      </c>
      <c r="G20" s="19">
        <f t="shared" si="8"/>
        <v>0</v>
      </c>
      <c r="H20" s="19">
        <f t="shared" si="8"/>
        <v>0</v>
      </c>
      <c r="I20" s="19">
        <f t="shared" si="8"/>
        <v>0</v>
      </c>
      <c r="J20" s="19">
        <f t="shared" si="8"/>
        <v>0</v>
      </c>
      <c r="K20" s="16"/>
      <c r="L20" s="42"/>
      <c r="M20" s="42"/>
      <c r="N20" s="23"/>
      <c r="O20" s="24"/>
    </row>
    <row r="21" spans="1:19" s="21" customFormat="1" ht="15.75" customHeight="1" x14ac:dyDescent="0.25">
      <c r="A21" s="16">
        <v>9</v>
      </c>
      <c r="B21" s="17" t="s">
        <v>8</v>
      </c>
      <c r="C21" s="16"/>
      <c r="D21" s="19">
        <f t="shared" si="7"/>
        <v>157561.78</v>
      </c>
      <c r="E21" s="19">
        <f t="shared" ref="E21:J24" si="9">E27+E33+E39+E45+E51+E3+E57</f>
        <v>157561.78</v>
      </c>
      <c r="F21" s="19">
        <f t="shared" si="9"/>
        <v>0</v>
      </c>
      <c r="G21" s="19">
        <f t="shared" si="9"/>
        <v>0</v>
      </c>
      <c r="H21" s="19">
        <f t="shared" si="9"/>
        <v>0</v>
      </c>
      <c r="I21" s="19">
        <f t="shared" si="9"/>
        <v>0</v>
      </c>
      <c r="J21" s="19">
        <f t="shared" si="9"/>
        <v>0</v>
      </c>
      <c r="K21" s="16"/>
      <c r="L21" s="22"/>
      <c r="M21" s="23"/>
      <c r="N21" s="23"/>
      <c r="O21" s="24"/>
    </row>
    <row r="22" spans="1:19" s="21" customFormat="1" ht="15.75" customHeight="1" x14ac:dyDescent="0.25">
      <c r="A22" s="16">
        <v>10</v>
      </c>
      <c r="B22" s="17" t="s">
        <v>9</v>
      </c>
      <c r="C22" s="16"/>
      <c r="D22" s="19">
        <f t="shared" si="7"/>
        <v>863350.10861999996</v>
      </c>
      <c r="E22" s="19">
        <f t="shared" si="9"/>
        <v>400068.78862000001</v>
      </c>
      <c r="F22" s="19">
        <f t="shared" si="9"/>
        <v>99379.88</v>
      </c>
      <c r="G22" s="19">
        <f t="shared" si="9"/>
        <v>90975.360000000001</v>
      </c>
      <c r="H22" s="19">
        <f t="shared" si="9"/>
        <v>90975.360000000001</v>
      </c>
      <c r="I22" s="19">
        <f t="shared" si="9"/>
        <v>90975.360000000001</v>
      </c>
      <c r="J22" s="19">
        <f t="shared" si="9"/>
        <v>90975.360000000001</v>
      </c>
      <c r="K22" s="19"/>
      <c r="L22" s="22"/>
      <c r="M22" s="22"/>
      <c r="N22" s="22"/>
      <c r="O22" s="24"/>
    </row>
    <row r="23" spans="1:19" s="21" customFormat="1" ht="30" x14ac:dyDescent="0.25">
      <c r="A23" s="16">
        <v>11</v>
      </c>
      <c r="B23" s="17" t="s">
        <v>10</v>
      </c>
      <c r="C23" s="16"/>
      <c r="D23" s="19">
        <f t="shared" si="7"/>
        <v>0</v>
      </c>
      <c r="E23" s="19">
        <f t="shared" si="9"/>
        <v>0</v>
      </c>
      <c r="F23" s="19">
        <f t="shared" si="9"/>
        <v>0</v>
      </c>
      <c r="G23" s="19">
        <f t="shared" si="9"/>
        <v>0</v>
      </c>
      <c r="H23" s="19">
        <f t="shared" si="9"/>
        <v>0</v>
      </c>
      <c r="I23" s="19">
        <f t="shared" si="9"/>
        <v>0</v>
      </c>
      <c r="J23" s="19">
        <f t="shared" si="9"/>
        <v>0</v>
      </c>
      <c r="K23" s="16"/>
      <c r="L23" s="22"/>
      <c r="M23" s="23"/>
      <c r="N23" s="23"/>
      <c r="O23" s="24"/>
    </row>
    <row r="24" spans="1:19" s="21" customFormat="1" ht="15.75" customHeight="1" x14ac:dyDescent="0.25">
      <c r="A24" s="16">
        <v>12</v>
      </c>
      <c r="B24" s="17" t="s">
        <v>11</v>
      </c>
      <c r="C24" s="16"/>
      <c r="D24" s="19">
        <f t="shared" si="7"/>
        <v>31792.47</v>
      </c>
      <c r="E24" s="19">
        <f>E30+E36+E42+E48+E54+E6+E60</f>
        <v>31792.47</v>
      </c>
      <c r="F24" s="19">
        <f t="shared" si="9"/>
        <v>0</v>
      </c>
      <c r="G24" s="19">
        <f t="shared" si="9"/>
        <v>0</v>
      </c>
      <c r="H24" s="19">
        <f t="shared" si="9"/>
        <v>0</v>
      </c>
      <c r="I24" s="19">
        <f t="shared" si="9"/>
        <v>0</v>
      </c>
      <c r="J24" s="19">
        <f t="shared" si="9"/>
        <v>0</v>
      </c>
      <c r="K24" s="16"/>
      <c r="L24" s="22"/>
      <c r="M24" s="23"/>
      <c r="N24" s="23"/>
      <c r="O24" s="24"/>
    </row>
    <row r="25" spans="1:19" s="21" customFormat="1" ht="30" customHeight="1" x14ac:dyDescent="0.25">
      <c r="A25" s="16">
        <v>13</v>
      </c>
      <c r="B25" s="17" t="s">
        <v>30</v>
      </c>
      <c r="C25" s="17"/>
      <c r="D25" s="19">
        <f t="shared" si="7"/>
        <v>600955</v>
      </c>
      <c r="E25" s="19">
        <f>SUM(E26:E30)-E29</f>
        <v>137673.68</v>
      </c>
      <c r="F25" s="19">
        <f t="shared" ref="F25:I25" si="10">SUM(F26:F30)-F29</f>
        <v>99379.88</v>
      </c>
      <c r="G25" s="19">
        <f t="shared" si="10"/>
        <v>90975.360000000001</v>
      </c>
      <c r="H25" s="19">
        <f t="shared" si="10"/>
        <v>90975.360000000001</v>
      </c>
      <c r="I25" s="19">
        <f t="shared" si="10"/>
        <v>90975.360000000001</v>
      </c>
      <c r="J25" s="19">
        <f t="shared" ref="J25" si="11">SUM(J26:J30)-J29</f>
        <v>90975.360000000001</v>
      </c>
      <c r="K25" s="16"/>
      <c r="L25" s="22"/>
      <c r="M25" s="23"/>
      <c r="N25" s="23"/>
      <c r="O25" s="24"/>
    </row>
    <row r="26" spans="1:19" s="21" customFormat="1" ht="15.75" customHeight="1" x14ac:dyDescent="0.25">
      <c r="A26" s="16">
        <v>14</v>
      </c>
      <c r="B26" s="17" t="s">
        <v>7</v>
      </c>
      <c r="C26" s="17"/>
      <c r="D26" s="19">
        <f t="shared" si="7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6"/>
      <c r="L26" s="22"/>
      <c r="M26" s="23"/>
      <c r="N26" s="23"/>
      <c r="O26" s="24"/>
    </row>
    <row r="27" spans="1:19" s="21" customFormat="1" ht="15.75" customHeight="1" x14ac:dyDescent="0.25">
      <c r="A27" s="16">
        <v>15</v>
      </c>
      <c r="B27" s="17" t="s">
        <v>8</v>
      </c>
      <c r="C27" s="17"/>
      <c r="D27" s="19">
        <f t="shared" si="7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6"/>
      <c r="L27" s="22"/>
      <c r="M27" s="23"/>
      <c r="N27" s="23"/>
      <c r="O27" s="24"/>
    </row>
    <row r="28" spans="1:19" s="21" customFormat="1" ht="15.75" customHeight="1" x14ac:dyDescent="0.25">
      <c r="A28" s="16">
        <v>16</v>
      </c>
      <c r="B28" s="17" t="s">
        <v>9</v>
      </c>
      <c r="C28" s="17"/>
      <c r="D28" s="19">
        <f t="shared" si="7"/>
        <v>600955</v>
      </c>
      <c r="E28" s="19">
        <v>137673.68</v>
      </c>
      <c r="F28" s="19">
        <v>99379.88</v>
      </c>
      <c r="G28" s="19">
        <v>90975.360000000001</v>
      </c>
      <c r="H28" s="19">
        <v>90975.360000000001</v>
      </c>
      <c r="I28" s="19">
        <v>90975.360000000001</v>
      </c>
      <c r="J28" s="19">
        <v>90975.360000000001</v>
      </c>
      <c r="K28" s="16"/>
      <c r="L28" s="22"/>
      <c r="M28" s="23"/>
      <c r="N28" s="23"/>
      <c r="O28" s="24"/>
    </row>
    <row r="29" spans="1:19" s="21" customFormat="1" ht="30" customHeight="1" x14ac:dyDescent="0.25">
      <c r="A29" s="16">
        <v>17</v>
      </c>
      <c r="B29" s="17" t="s">
        <v>10</v>
      </c>
      <c r="C29" s="17"/>
      <c r="D29" s="19">
        <f t="shared" si="7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6"/>
      <c r="L29" s="22"/>
      <c r="M29" s="23"/>
      <c r="N29" s="23"/>
      <c r="O29" s="24"/>
    </row>
    <row r="30" spans="1:19" s="21" customFormat="1" ht="15.75" customHeight="1" x14ac:dyDescent="0.25">
      <c r="A30" s="16">
        <v>18</v>
      </c>
      <c r="B30" s="17" t="s">
        <v>11</v>
      </c>
      <c r="C30" s="17"/>
      <c r="D30" s="19">
        <f t="shared" si="7"/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6"/>
      <c r="L30" s="22"/>
      <c r="M30" s="23"/>
      <c r="N30" s="23"/>
      <c r="O30" s="24"/>
    </row>
    <row r="31" spans="1:19" s="21" customFormat="1" ht="30" x14ac:dyDescent="0.25">
      <c r="A31" s="16">
        <v>19</v>
      </c>
      <c r="B31" s="33" t="s">
        <v>40</v>
      </c>
      <c r="C31" s="18"/>
      <c r="D31" s="19">
        <f t="shared" ref="D31:G31" si="12">SUM(D32:D36)-D35</f>
        <v>38084.298620000001</v>
      </c>
      <c r="E31" s="19">
        <f t="shared" si="12"/>
        <v>38084.298620000001</v>
      </c>
      <c r="F31" s="19">
        <f t="shared" si="12"/>
        <v>0</v>
      </c>
      <c r="G31" s="19">
        <f t="shared" si="12"/>
        <v>0</v>
      </c>
      <c r="H31" s="19">
        <f t="shared" ref="H31:I31" si="13">SUM(H32:H36)-H35</f>
        <v>0</v>
      </c>
      <c r="I31" s="19">
        <f t="shared" si="13"/>
        <v>0</v>
      </c>
      <c r="J31" s="19">
        <f t="shared" ref="J31" si="14">SUM(J32:J36)-J35</f>
        <v>0</v>
      </c>
      <c r="K31" s="16"/>
      <c r="L31" s="22"/>
      <c r="M31" s="23"/>
      <c r="N31" s="23"/>
      <c r="O31" s="24"/>
    </row>
    <row r="32" spans="1:19" s="21" customFormat="1" ht="15.75" customHeight="1" x14ac:dyDescent="0.25">
      <c r="A32" s="16">
        <v>20</v>
      </c>
      <c r="B32" s="33" t="s">
        <v>7</v>
      </c>
      <c r="C32" s="16"/>
      <c r="D32" s="19">
        <f>SUM(E32:J32)</f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6"/>
      <c r="L32" s="22"/>
      <c r="M32" s="23"/>
      <c r="N32" s="23"/>
      <c r="O32" s="24"/>
    </row>
    <row r="33" spans="1:15" s="21" customFormat="1" ht="15.75" customHeight="1" x14ac:dyDescent="0.25">
      <c r="A33" s="16">
        <v>21</v>
      </c>
      <c r="B33" s="33" t="s">
        <v>8</v>
      </c>
      <c r="C33" s="16"/>
      <c r="D33" s="19">
        <f>SUM(E33:J33)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6"/>
      <c r="L33" s="22"/>
      <c r="M33" s="23"/>
      <c r="N33" s="23"/>
      <c r="O33" s="24"/>
    </row>
    <row r="34" spans="1:15" s="21" customFormat="1" ht="15.75" customHeight="1" x14ac:dyDescent="0.25">
      <c r="A34" s="16">
        <v>22</v>
      </c>
      <c r="B34" s="33" t="s">
        <v>9</v>
      </c>
      <c r="C34" s="16"/>
      <c r="D34" s="19">
        <f>SUM(E34:J34)</f>
        <v>38084.298620000001</v>
      </c>
      <c r="E34" s="19">
        <v>38084.298620000001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6"/>
      <c r="L34" s="22"/>
      <c r="M34" s="23"/>
      <c r="N34" s="23"/>
      <c r="O34" s="24"/>
    </row>
    <row r="35" spans="1:15" s="21" customFormat="1" ht="31.5" customHeight="1" x14ac:dyDescent="0.25">
      <c r="A35" s="16">
        <v>23</v>
      </c>
      <c r="B35" s="33" t="s">
        <v>10</v>
      </c>
      <c r="C35" s="33"/>
      <c r="D35" s="19">
        <f>SUM(E35:J35)</f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6"/>
      <c r="L35" s="22"/>
      <c r="M35" s="23"/>
      <c r="N35" s="23"/>
      <c r="O35" s="24"/>
    </row>
    <row r="36" spans="1:15" s="21" customFormat="1" ht="15.75" customHeight="1" x14ac:dyDescent="0.25">
      <c r="A36" s="16">
        <v>24</v>
      </c>
      <c r="B36" s="33" t="s">
        <v>11</v>
      </c>
      <c r="C36" s="16"/>
      <c r="D36" s="19">
        <f>SUM(E36:J36)</f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6"/>
      <c r="L36" s="22"/>
      <c r="M36" s="23"/>
      <c r="N36" s="23"/>
      <c r="O36" s="24"/>
    </row>
    <row r="37" spans="1:15" s="21" customFormat="1" ht="30" x14ac:dyDescent="0.25">
      <c r="A37" s="16">
        <v>25</v>
      </c>
      <c r="B37" s="32" t="s">
        <v>41</v>
      </c>
      <c r="C37" s="18"/>
      <c r="D37" s="19">
        <f>SUM(D38:D42)</f>
        <v>265000</v>
      </c>
      <c r="E37" s="19">
        <f t="shared" ref="E37:I37" si="15">SUM(E38:E42)-E41</f>
        <v>265000</v>
      </c>
      <c r="F37" s="19">
        <f t="shared" si="15"/>
        <v>0</v>
      </c>
      <c r="G37" s="19">
        <f t="shared" si="15"/>
        <v>0</v>
      </c>
      <c r="H37" s="19">
        <f t="shared" si="15"/>
        <v>0</v>
      </c>
      <c r="I37" s="19">
        <f t="shared" si="15"/>
        <v>0</v>
      </c>
      <c r="J37" s="19">
        <f t="shared" ref="J37" si="16">SUM(J38:J42)-J41</f>
        <v>0</v>
      </c>
      <c r="K37" s="16"/>
      <c r="L37" s="22"/>
      <c r="M37" s="23"/>
      <c r="N37" s="23"/>
      <c r="O37" s="24"/>
    </row>
    <row r="38" spans="1:15" s="21" customFormat="1" ht="15.75" customHeight="1" x14ac:dyDescent="0.25">
      <c r="A38" s="16">
        <v>26</v>
      </c>
      <c r="B38" s="32" t="s">
        <v>7</v>
      </c>
      <c r="C38" s="16"/>
      <c r="D38" s="19">
        <f>SUM(E38:J38)</f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6"/>
      <c r="L38" s="22"/>
      <c r="M38" s="23"/>
      <c r="N38" s="23"/>
      <c r="O38" s="24"/>
    </row>
    <row r="39" spans="1:15" s="21" customFormat="1" ht="15.75" customHeight="1" x14ac:dyDescent="0.25">
      <c r="A39" s="16">
        <v>27</v>
      </c>
      <c r="B39" s="32" t="s">
        <v>8</v>
      </c>
      <c r="C39" s="16"/>
      <c r="D39" s="19">
        <f>SUM(E39:J39)</f>
        <v>100000</v>
      </c>
      <c r="E39" s="19">
        <v>100000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6"/>
      <c r="L39" s="22"/>
      <c r="M39" s="23"/>
      <c r="N39" s="23"/>
      <c r="O39" s="24"/>
    </row>
    <row r="40" spans="1:15" s="21" customFormat="1" ht="15.75" customHeight="1" x14ac:dyDescent="0.25">
      <c r="A40" s="16">
        <v>28</v>
      </c>
      <c r="B40" s="32" t="s">
        <v>9</v>
      </c>
      <c r="C40" s="16"/>
      <c r="D40" s="19">
        <f>SUM(E40:J40)</f>
        <v>140000</v>
      </c>
      <c r="E40" s="19">
        <v>140000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6"/>
      <c r="L40" s="22"/>
      <c r="M40" s="23"/>
      <c r="N40" s="23"/>
      <c r="O40" s="24"/>
    </row>
    <row r="41" spans="1:15" s="21" customFormat="1" ht="31.5" customHeight="1" x14ac:dyDescent="0.25">
      <c r="A41" s="16">
        <v>29</v>
      </c>
      <c r="B41" s="32" t="s">
        <v>10</v>
      </c>
      <c r="C41" s="32"/>
      <c r="D41" s="19">
        <f>SUM(E41:J41)</f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6"/>
      <c r="L41" s="22"/>
      <c r="M41" s="23"/>
      <c r="N41" s="23"/>
      <c r="O41" s="24"/>
    </row>
    <row r="42" spans="1:15" s="21" customFormat="1" ht="15.75" customHeight="1" x14ac:dyDescent="0.25">
      <c r="A42" s="16">
        <v>30</v>
      </c>
      <c r="B42" s="32" t="s">
        <v>11</v>
      </c>
      <c r="C42" s="16"/>
      <c r="D42" s="19">
        <f>SUM(E42:J42)</f>
        <v>25000</v>
      </c>
      <c r="E42" s="19">
        <v>25000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6"/>
      <c r="L42" s="22"/>
      <c r="M42" s="23"/>
      <c r="N42" s="23"/>
      <c r="O42" s="24"/>
    </row>
    <row r="43" spans="1:15" s="21" customFormat="1" ht="45" x14ac:dyDescent="0.25">
      <c r="A43" s="16">
        <v>31</v>
      </c>
      <c r="B43" s="33" t="s">
        <v>42</v>
      </c>
      <c r="C43" s="18"/>
      <c r="D43" s="19">
        <f t="shared" ref="D43:I43" si="17">SUM(D44:D48)-D47</f>
        <v>99702.73000000001</v>
      </c>
      <c r="E43" s="19">
        <f t="shared" si="17"/>
        <v>99702.73000000001</v>
      </c>
      <c r="F43" s="19">
        <f t="shared" si="17"/>
        <v>0</v>
      </c>
      <c r="G43" s="19">
        <f t="shared" si="17"/>
        <v>0</v>
      </c>
      <c r="H43" s="19">
        <f t="shared" si="17"/>
        <v>0</v>
      </c>
      <c r="I43" s="19">
        <f t="shared" si="17"/>
        <v>0</v>
      </c>
      <c r="J43" s="19">
        <f t="shared" ref="J43" si="18">SUM(J44:J48)-J47</f>
        <v>0</v>
      </c>
      <c r="K43" s="16"/>
      <c r="L43" s="22"/>
      <c r="M43" s="23"/>
      <c r="N43" s="23"/>
      <c r="O43" s="24"/>
    </row>
    <row r="44" spans="1:15" s="21" customFormat="1" ht="15.75" customHeight="1" x14ac:dyDescent="0.25">
      <c r="A44" s="16">
        <v>32</v>
      </c>
      <c r="B44" s="33" t="s">
        <v>7</v>
      </c>
      <c r="C44" s="16"/>
      <c r="D44" s="19">
        <f>SUM(E44:J44)</f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6"/>
      <c r="L44" s="22"/>
      <c r="M44" s="23"/>
      <c r="N44" s="23"/>
      <c r="O44" s="24"/>
    </row>
    <row r="45" spans="1:15" s="21" customFormat="1" ht="15.75" customHeight="1" x14ac:dyDescent="0.25">
      <c r="A45" s="16">
        <v>33</v>
      </c>
      <c r="B45" s="33" t="s">
        <v>8</v>
      </c>
      <c r="C45" s="16"/>
      <c r="D45" s="19">
        <f>SUM(E45:J45)</f>
        <v>29910.82</v>
      </c>
      <c r="E45" s="19">
        <v>29910.82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6"/>
      <c r="L45" s="22"/>
      <c r="M45" s="23"/>
      <c r="N45" s="23"/>
      <c r="O45" s="24"/>
    </row>
    <row r="46" spans="1:15" s="21" customFormat="1" ht="15.75" customHeight="1" x14ac:dyDescent="0.25">
      <c r="A46" s="16">
        <v>34</v>
      </c>
      <c r="B46" s="33" t="s">
        <v>9</v>
      </c>
      <c r="C46" s="16"/>
      <c r="D46" s="19">
        <f>SUM(E46:J46)</f>
        <v>69791.91</v>
      </c>
      <c r="E46" s="19">
        <v>69791.91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6"/>
      <c r="L46" s="22"/>
      <c r="M46" s="23"/>
      <c r="N46" s="23"/>
      <c r="O46" s="24"/>
    </row>
    <row r="47" spans="1:15" s="21" customFormat="1" ht="31.5" customHeight="1" x14ac:dyDescent="0.25">
      <c r="A47" s="16">
        <v>35</v>
      </c>
      <c r="B47" s="33" t="s">
        <v>10</v>
      </c>
      <c r="C47" s="33"/>
      <c r="D47" s="19">
        <f>SUM(E47:J47)</f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6"/>
      <c r="L47" s="22"/>
      <c r="M47" s="23"/>
      <c r="N47" s="23"/>
      <c r="O47" s="24"/>
    </row>
    <row r="48" spans="1:15" s="21" customFormat="1" ht="15.75" customHeight="1" x14ac:dyDescent="0.25">
      <c r="A48" s="16">
        <v>36</v>
      </c>
      <c r="B48" s="33" t="s">
        <v>11</v>
      </c>
      <c r="C48" s="16"/>
      <c r="D48" s="19">
        <f>SUM(E48:J48)</f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6"/>
      <c r="L48" s="22"/>
      <c r="M48" s="23"/>
      <c r="N48" s="23"/>
      <c r="O48" s="24"/>
    </row>
    <row r="49" spans="1:15" s="21" customFormat="1" ht="45" x14ac:dyDescent="0.25">
      <c r="A49" s="16">
        <v>37</v>
      </c>
      <c r="B49" s="33" t="s">
        <v>43</v>
      </c>
      <c r="C49" s="18"/>
      <c r="D49" s="19">
        <f t="shared" ref="D49:I49" si="19">SUM(D50:D54)-D53</f>
        <v>15000</v>
      </c>
      <c r="E49" s="19">
        <f t="shared" si="19"/>
        <v>15000</v>
      </c>
      <c r="F49" s="19">
        <f t="shared" si="19"/>
        <v>0</v>
      </c>
      <c r="G49" s="19">
        <f t="shared" si="19"/>
        <v>0</v>
      </c>
      <c r="H49" s="19">
        <f t="shared" si="19"/>
        <v>0</v>
      </c>
      <c r="I49" s="19">
        <f t="shared" si="19"/>
        <v>0</v>
      </c>
      <c r="J49" s="19">
        <f t="shared" ref="J49" si="20">SUM(J50:J54)-J53</f>
        <v>0</v>
      </c>
      <c r="K49" s="16"/>
      <c r="L49" s="22"/>
      <c r="M49" s="23"/>
      <c r="N49" s="23"/>
      <c r="O49" s="24"/>
    </row>
    <row r="50" spans="1:15" s="21" customFormat="1" ht="15.75" customHeight="1" x14ac:dyDescent="0.25">
      <c r="A50" s="16">
        <v>38</v>
      </c>
      <c r="B50" s="33" t="s">
        <v>7</v>
      </c>
      <c r="C50" s="16"/>
      <c r="D50" s="19">
        <f>SUM(E50:J50)</f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6"/>
      <c r="L50" s="22"/>
      <c r="M50" s="23"/>
      <c r="N50" s="23"/>
      <c r="O50" s="24"/>
    </row>
    <row r="51" spans="1:15" s="21" customFormat="1" ht="15.75" customHeight="1" x14ac:dyDescent="0.25">
      <c r="A51" s="16">
        <v>39</v>
      </c>
      <c r="B51" s="33" t="s">
        <v>8</v>
      </c>
      <c r="C51" s="16"/>
      <c r="D51" s="19">
        <f>SUM(E51:J51)</f>
        <v>10500</v>
      </c>
      <c r="E51" s="19">
        <v>10500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6"/>
      <c r="L51" s="22"/>
      <c r="M51" s="23"/>
      <c r="N51" s="23"/>
      <c r="O51" s="24"/>
    </row>
    <row r="52" spans="1:15" s="21" customFormat="1" ht="15.75" customHeight="1" x14ac:dyDescent="0.25">
      <c r="A52" s="16">
        <v>40</v>
      </c>
      <c r="B52" s="33" t="s">
        <v>9</v>
      </c>
      <c r="C52" s="16"/>
      <c r="D52" s="19">
        <f>SUM(E52:J52)</f>
        <v>4500</v>
      </c>
      <c r="E52" s="19">
        <v>4500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6"/>
      <c r="L52" s="22"/>
      <c r="M52" s="23"/>
      <c r="N52" s="23"/>
      <c r="O52" s="24"/>
    </row>
    <row r="53" spans="1:15" s="21" customFormat="1" ht="31.5" customHeight="1" x14ac:dyDescent="0.25">
      <c r="A53" s="16">
        <v>41</v>
      </c>
      <c r="B53" s="33" t="s">
        <v>10</v>
      </c>
      <c r="C53" s="33"/>
      <c r="D53" s="19">
        <f>SUM(E53:J53)</f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6"/>
      <c r="L53" s="22"/>
      <c r="M53" s="23"/>
      <c r="N53" s="23"/>
      <c r="O53" s="24"/>
    </row>
    <row r="54" spans="1:15" s="21" customFormat="1" ht="15.75" customHeight="1" x14ac:dyDescent="0.25">
      <c r="A54" s="16">
        <v>42</v>
      </c>
      <c r="B54" s="33" t="s">
        <v>11</v>
      </c>
      <c r="C54" s="16"/>
      <c r="D54" s="19">
        <f>SUM(E54:J54)</f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6"/>
      <c r="L54" s="22"/>
      <c r="M54" s="23"/>
      <c r="N54" s="23"/>
      <c r="O54" s="24"/>
    </row>
    <row r="55" spans="1:15" s="21" customFormat="1" ht="45" x14ac:dyDescent="0.25">
      <c r="A55" s="16">
        <v>43</v>
      </c>
      <c r="B55" s="33" t="s">
        <v>50</v>
      </c>
      <c r="C55" s="18"/>
      <c r="D55" s="19">
        <f t="shared" ref="D55:J55" si="21">SUM(D56:D60)-D59</f>
        <v>33962.33</v>
      </c>
      <c r="E55" s="19">
        <f t="shared" si="21"/>
        <v>33962.33</v>
      </c>
      <c r="F55" s="19">
        <f t="shared" si="21"/>
        <v>0</v>
      </c>
      <c r="G55" s="19">
        <f t="shared" si="21"/>
        <v>0</v>
      </c>
      <c r="H55" s="19">
        <f t="shared" si="21"/>
        <v>0</v>
      </c>
      <c r="I55" s="19">
        <f t="shared" si="21"/>
        <v>0</v>
      </c>
      <c r="J55" s="19">
        <f t="shared" si="21"/>
        <v>0</v>
      </c>
      <c r="K55" s="16"/>
      <c r="L55" s="22"/>
      <c r="M55" s="23"/>
      <c r="N55" s="23"/>
      <c r="O55" s="24"/>
    </row>
    <row r="56" spans="1:15" s="21" customFormat="1" ht="15.75" customHeight="1" x14ac:dyDescent="0.25">
      <c r="A56" s="16">
        <v>44</v>
      </c>
      <c r="B56" s="33" t="s">
        <v>7</v>
      </c>
      <c r="C56" s="16"/>
      <c r="D56" s="19">
        <f>SUM(E56:J56)</f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6"/>
      <c r="L56" s="22"/>
      <c r="M56" s="23"/>
      <c r="N56" s="23"/>
      <c r="O56" s="24"/>
    </row>
    <row r="57" spans="1:15" s="21" customFormat="1" ht="15.75" customHeight="1" x14ac:dyDescent="0.25">
      <c r="A57" s="16">
        <v>45</v>
      </c>
      <c r="B57" s="33" t="s">
        <v>8</v>
      </c>
      <c r="C57" s="16"/>
      <c r="D57" s="19">
        <f>SUM(E57:J57)</f>
        <v>17150.96</v>
      </c>
      <c r="E57" s="19">
        <v>17150.96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6"/>
      <c r="L57" s="22"/>
      <c r="M57" s="23"/>
      <c r="N57" s="23"/>
      <c r="O57" s="24"/>
    </row>
    <row r="58" spans="1:15" s="21" customFormat="1" ht="15.75" customHeight="1" x14ac:dyDescent="0.25">
      <c r="A58" s="16">
        <v>46</v>
      </c>
      <c r="B58" s="33" t="s">
        <v>9</v>
      </c>
      <c r="C58" s="16"/>
      <c r="D58" s="19">
        <f>SUM(E58:J58)</f>
        <v>10018.900000000001</v>
      </c>
      <c r="E58" s="19">
        <v>10018.900000000001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6"/>
      <c r="L58" s="22"/>
      <c r="M58" s="23"/>
      <c r="N58" s="23"/>
      <c r="O58" s="24"/>
    </row>
    <row r="59" spans="1:15" s="21" customFormat="1" ht="31.5" customHeight="1" x14ac:dyDescent="0.25">
      <c r="A59" s="16">
        <v>47</v>
      </c>
      <c r="B59" s="33" t="s">
        <v>10</v>
      </c>
      <c r="C59" s="33"/>
      <c r="D59" s="19">
        <f>SUM(E59:J59)</f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6"/>
      <c r="L59" s="22"/>
      <c r="M59" s="23"/>
      <c r="N59" s="23"/>
      <c r="O59" s="24"/>
    </row>
    <row r="60" spans="1:15" s="21" customFormat="1" ht="15.75" customHeight="1" x14ac:dyDescent="0.25">
      <c r="A60" s="16">
        <v>48</v>
      </c>
      <c r="B60" s="33" t="s">
        <v>11</v>
      </c>
      <c r="C60" s="16"/>
      <c r="D60" s="19">
        <f>SUM(E60:J60)</f>
        <v>6792.47</v>
      </c>
      <c r="E60" s="19">
        <v>6792.47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6"/>
      <c r="L60" s="22"/>
      <c r="M60" s="23"/>
      <c r="N60" s="23"/>
      <c r="O60" s="24"/>
    </row>
    <row r="61" spans="1:15" s="21" customFormat="1" ht="45" x14ac:dyDescent="0.25">
      <c r="A61" s="16">
        <v>49</v>
      </c>
      <c r="B61" s="33" t="s">
        <v>23</v>
      </c>
      <c r="C61" s="18" t="s">
        <v>37</v>
      </c>
      <c r="D61" s="19">
        <f>SUM(D62:D66)</f>
        <v>26034.9</v>
      </c>
      <c r="E61" s="19">
        <f t="shared" ref="E61:I61" si="22">SUM(E62:E66)+E65</f>
        <v>4089.4</v>
      </c>
      <c r="F61" s="19">
        <f t="shared" si="22"/>
        <v>4253.1000000000004</v>
      </c>
      <c r="G61" s="19">
        <f t="shared" si="22"/>
        <v>4423.1000000000004</v>
      </c>
      <c r="H61" s="19">
        <f t="shared" si="22"/>
        <v>4423.1000000000004</v>
      </c>
      <c r="I61" s="19">
        <f t="shared" si="22"/>
        <v>4423.1000000000004</v>
      </c>
      <c r="J61" s="19">
        <f t="shared" ref="J61" si="23">SUM(J62:J66)+J65</f>
        <v>4423.1000000000004</v>
      </c>
      <c r="K61" s="16" t="s">
        <v>26</v>
      </c>
      <c r="L61" s="22"/>
      <c r="M61" s="23"/>
      <c r="N61" s="23"/>
      <c r="O61" s="24"/>
    </row>
    <row r="62" spans="1:15" s="21" customFormat="1" ht="15.75" customHeight="1" x14ac:dyDescent="0.25">
      <c r="A62" s="16">
        <v>50</v>
      </c>
      <c r="B62" s="33" t="s">
        <v>7</v>
      </c>
      <c r="C62" s="16"/>
      <c r="D62" s="19">
        <f>SUM(E62:J62)</f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6"/>
      <c r="L62" s="22"/>
      <c r="M62" s="23"/>
      <c r="N62" s="23"/>
      <c r="O62" s="24"/>
    </row>
    <row r="63" spans="1:15" s="21" customFormat="1" ht="15.75" customHeight="1" x14ac:dyDescent="0.25">
      <c r="A63" s="16">
        <v>51</v>
      </c>
      <c r="B63" s="33" t="s">
        <v>8</v>
      </c>
      <c r="C63" s="16"/>
      <c r="D63" s="19">
        <f>SUM(E63:J63)</f>
        <v>26034.9</v>
      </c>
      <c r="E63" s="19">
        <v>4089.4</v>
      </c>
      <c r="F63" s="19">
        <v>4253.1000000000004</v>
      </c>
      <c r="G63" s="19">
        <v>4423.1000000000004</v>
      </c>
      <c r="H63" s="19">
        <v>4423.1000000000004</v>
      </c>
      <c r="I63" s="19">
        <v>4423.1000000000004</v>
      </c>
      <c r="J63" s="19">
        <v>4423.1000000000004</v>
      </c>
      <c r="K63" s="17"/>
      <c r="L63" s="22"/>
      <c r="M63" s="23"/>
      <c r="N63" s="23"/>
      <c r="O63" s="24"/>
    </row>
    <row r="64" spans="1:15" s="21" customFormat="1" ht="15.75" customHeight="1" x14ac:dyDescent="0.25">
      <c r="A64" s="16">
        <v>52</v>
      </c>
      <c r="B64" s="33" t="s">
        <v>9</v>
      </c>
      <c r="C64" s="16"/>
      <c r="D64" s="19">
        <f>SUM(E64:J64)</f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7"/>
      <c r="L64" s="22"/>
      <c r="M64" s="23"/>
      <c r="N64" s="23"/>
      <c r="O64" s="24"/>
    </row>
    <row r="65" spans="1:15" s="21" customFormat="1" ht="30" customHeight="1" x14ac:dyDescent="0.25">
      <c r="A65" s="16">
        <v>53</v>
      </c>
      <c r="B65" s="33" t="s">
        <v>10</v>
      </c>
      <c r="C65" s="33"/>
      <c r="D65" s="19">
        <f>SUM(E65:J65)</f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6"/>
      <c r="L65" s="22"/>
      <c r="M65" s="23"/>
      <c r="N65" s="23"/>
      <c r="O65" s="24"/>
    </row>
    <row r="66" spans="1:15" s="21" customFormat="1" ht="15.75" customHeight="1" x14ac:dyDescent="0.25">
      <c r="A66" s="16">
        <v>54</v>
      </c>
      <c r="B66" s="33" t="s">
        <v>11</v>
      </c>
      <c r="C66" s="16"/>
      <c r="D66" s="19">
        <f>SUM(E66:J66)</f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7"/>
      <c r="L66" s="22"/>
      <c r="M66" s="23"/>
      <c r="N66" s="23"/>
      <c r="O66" s="24"/>
    </row>
    <row r="67" spans="1:15" s="25" customFormat="1" ht="45" x14ac:dyDescent="0.25">
      <c r="A67" s="16">
        <v>55</v>
      </c>
      <c r="B67" s="33" t="s">
        <v>24</v>
      </c>
      <c r="C67" s="18" t="s">
        <v>37</v>
      </c>
      <c r="D67" s="19">
        <f>SUM(D68:D72)</f>
        <v>1602.4</v>
      </c>
      <c r="E67" s="19">
        <f t="shared" ref="E67:I67" si="24">SUM(E68:E72)-E71</f>
        <v>156.5</v>
      </c>
      <c r="F67" s="19">
        <f t="shared" si="24"/>
        <v>219.1</v>
      </c>
      <c r="G67" s="19">
        <f t="shared" si="24"/>
        <v>306.7</v>
      </c>
      <c r="H67" s="19">
        <f t="shared" si="24"/>
        <v>306.7</v>
      </c>
      <c r="I67" s="19">
        <f t="shared" si="24"/>
        <v>306.7</v>
      </c>
      <c r="J67" s="19">
        <f t="shared" ref="J67" si="25">SUM(J68:J72)-J71</f>
        <v>306.7</v>
      </c>
      <c r="K67" s="27" t="s">
        <v>27</v>
      </c>
      <c r="L67" s="26"/>
      <c r="M67" s="26"/>
      <c r="N67" s="26"/>
    </row>
    <row r="68" spans="1:15" s="25" customFormat="1" ht="15.75" customHeight="1" x14ac:dyDescent="0.25">
      <c r="A68" s="16">
        <v>56</v>
      </c>
      <c r="B68" s="17" t="s">
        <v>7</v>
      </c>
      <c r="C68" s="17"/>
      <c r="D68" s="19">
        <f>SUM(E68:J68)</f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6"/>
      <c r="L68" s="26"/>
      <c r="M68" s="26"/>
      <c r="N68" s="26"/>
    </row>
    <row r="69" spans="1:15" s="25" customFormat="1" ht="15.75" customHeight="1" x14ac:dyDescent="0.25">
      <c r="A69" s="16">
        <v>57</v>
      </c>
      <c r="B69" s="17" t="s">
        <v>8</v>
      </c>
      <c r="C69" s="17"/>
      <c r="D69" s="19">
        <f>SUM(E69:J69)</f>
        <v>1602.4</v>
      </c>
      <c r="E69" s="19">
        <v>156.5</v>
      </c>
      <c r="F69" s="19">
        <v>219.1</v>
      </c>
      <c r="G69" s="19">
        <v>306.7</v>
      </c>
      <c r="H69" s="19">
        <v>306.7</v>
      </c>
      <c r="I69" s="19">
        <v>306.7</v>
      </c>
      <c r="J69" s="19">
        <v>306.7</v>
      </c>
      <c r="K69" s="16"/>
      <c r="L69" s="26"/>
      <c r="M69" s="26"/>
      <c r="N69" s="26"/>
    </row>
    <row r="70" spans="1:15" s="25" customFormat="1" ht="15.75" customHeight="1" x14ac:dyDescent="0.25">
      <c r="A70" s="16">
        <v>58</v>
      </c>
      <c r="B70" s="17" t="s">
        <v>9</v>
      </c>
      <c r="C70" s="16"/>
      <c r="D70" s="19">
        <f>SUM(E70:J70)</f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7"/>
      <c r="L70" s="26"/>
      <c r="M70" s="26"/>
      <c r="N70" s="26"/>
    </row>
    <row r="71" spans="1:15" s="21" customFormat="1" ht="30" customHeight="1" x14ac:dyDescent="0.25">
      <c r="A71" s="16">
        <v>59</v>
      </c>
      <c r="B71" s="17" t="s">
        <v>10</v>
      </c>
      <c r="C71" s="17"/>
      <c r="D71" s="19">
        <f>SUM(E71:J71)</f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6"/>
      <c r="L71" s="22"/>
      <c r="M71" s="23"/>
      <c r="N71" s="23"/>
      <c r="O71" s="24"/>
    </row>
    <row r="72" spans="1:15" s="25" customFormat="1" ht="15.75" customHeight="1" x14ac:dyDescent="0.25">
      <c r="A72" s="16">
        <v>60</v>
      </c>
      <c r="B72" s="17" t="s">
        <v>11</v>
      </c>
      <c r="C72" s="16"/>
      <c r="D72" s="19">
        <f>SUM(E72:J72)</f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7"/>
      <c r="L72" s="26"/>
      <c r="M72" s="26"/>
      <c r="N72" s="26"/>
    </row>
    <row r="73" spans="1:15" s="21" customFormat="1" ht="60" customHeight="1" x14ac:dyDescent="0.25">
      <c r="A73" s="16">
        <v>61</v>
      </c>
      <c r="B73" s="17" t="s">
        <v>25</v>
      </c>
      <c r="C73" s="18" t="s">
        <v>38</v>
      </c>
      <c r="D73" s="19">
        <f t="shared" ref="D73:I73" si="26">SUM(D74:D76,D80)</f>
        <v>169945.15119419989</v>
      </c>
      <c r="E73" s="19">
        <f t="shared" si="26"/>
        <v>27834.910000000003</v>
      </c>
      <c r="F73" s="19">
        <f t="shared" si="26"/>
        <v>28420.61</v>
      </c>
      <c r="G73" s="19">
        <f t="shared" si="26"/>
        <v>28422.41</v>
      </c>
      <c r="H73" s="19">
        <f t="shared" si="26"/>
        <v>28422.407064733296</v>
      </c>
      <c r="I73" s="19">
        <f t="shared" si="26"/>
        <v>28422.407064733296</v>
      </c>
      <c r="J73" s="19">
        <f t="shared" ref="J73" si="27">SUM(J74:J76,J80)</f>
        <v>28422.407064733296</v>
      </c>
      <c r="K73" s="16" t="s">
        <v>13</v>
      </c>
      <c r="L73" s="22"/>
      <c r="M73" s="23"/>
      <c r="N73" s="23"/>
      <c r="O73" s="24"/>
    </row>
    <row r="74" spans="1:15" s="21" customFormat="1" ht="15.75" customHeight="1" x14ac:dyDescent="0.25">
      <c r="A74" s="16">
        <v>62</v>
      </c>
      <c r="B74" s="17" t="s">
        <v>7</v>
      </c>
      <c r="C74" s="16"/>
      <c r="D74" s="19">
        <f t="shared" ref="D74:D80" si="28">SUM(E74:J74)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6"/>
      <c r="L74" s="22"/>
      <c r="M74" s="23"/>
      <c r="N74" s="23"/>
      <c r="O74" s="24"/>
    </row>
    <row r="75" spans="1:15" s="21" customFormat="1" ht="15.75" customHeight="1" x14ac:dyDescent="0.25">
      <c r="A75" s="16">
        <v>63</v>
      </c>
      <c r="B75" s="17" t="s">
        <v>8</v>
      </c>
      <c r="C75" s="16"/>
      <c r="D75" s="19">
        <f t="shared" si="28"/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6"/>
      <c r="L75" s="22"/>
      <c r="M75" s="23"/>
      <c r="N75" s="23"/>
      <c r="O75" s="24"/>
    </row>
    <row r="76" spans="1:15" s="21" customFormat="1" ht="15.75" customHeight="1" x14ac:dyDescent="0.25">
      <c r="A76" s="16">
        <v>64</v>
      </c>
      <c r="B76" s="17" t="s">
        <v>9</v>
      </c>
      <c r="C76" s="16"/>
      <c r="D76" s="19">
        <f t="shared" si="28"/>
        <v>169945.15119419989</v>
      </c>
      <c r="E76" s="19">
        <f>SUM(E77:E78)</f>
        <v>27834.910000000003</v>
      </c>
      <c r="F76" s="19">
        <f t="shared" ref="F76:I76" si="29">SUM(F77:F78)</f>
        <v>28420.61</v>
      </c>
      <c r="G76" s="19">
        <f t="shared" si="29"/>
        <v>28422.41</v>
      </c>
      <c r="H76" s="19">
        <f t="shared" si="29"/>
        <v>28422.407064733296</v>
      </c>
      <c r="I76" s="19">
        <f t="shared" si="29"/>
        <v>28422.407064733296</v>
      </c>
      <c r="J76" s="19">
        <f t="shared" ref="J76" si="30">SUM(J77:J78)</f>
        <v>28422.407064733296</v>
      </c>
      <c r="K76" s="16"/>
      <c r="L76" s="22"/>
      <c r="M76" s="23"/>
      <c r="N76" s="23"/>
      <c r="O76" s="24"/>
    </row>
    <row r="77" spans="1:15" s="21" customFormat="1" ht="15.75" customHeight="1" x14ac:dyDescent="0.25">
      <c r="A77" s="16">
        <v>65</v>
      </c>
      <c r="B77" s="29"/>
      <c r="C77" s="18" t="s">
        <v>12</v>
      </c>
      <c r="D77" s="19">
        <f t="shared" si="28"/>
        <v>69333.560000000012</v>
      </c>
      <c r="E77" s="19">
        <v>11296.51</v>
      </c>
      <c r="F77" s="19">
        <v>11607.41</v>
      </c>
      <c r="G77" s="19">
        <v>11607.41</v>
      </c>
      <c r="H77" s="19">
        <v>11607.41</v>
      </c>
      <c r="I77" s="19">
        <v>11607.41</v>
      </c>
      <c r="J77" s="19">
        <v>11607.41</v>
      </c>
      <c r="K77" s="16"/>
      <c r="L77" s="22" t="s">
        <v>19</v>
      </c>
      <c r="M77" s="23"/>
      <c r="N77" s="23"/>
      <c r="O77" s="24"/>
    </row>
    <row r="78" spans="1:15" s="21" customFormat="1" ht="15.75" customHeight="1" x14ac:dyDescent="0.25">
      <c r="A78" s="16">
        <v>66</v>
      </c>
      <c r="B78" s="29"/>
      <c r="C78" s="18" t="s">
        <v>14</v>
      </c>
      <c r="D78" s="19">
        <f t="shared" si="28"/>
        <v>100611.59119419989</v>
      </c>
      <c r="E78" s="19">
        <v>16538.400000000001</v>
      </c>
      <c r="F78" s="19">
        <v>16813.2</v>
      </c>
      <c r="G78" s="19">
        <v>16815</v>
      </c>
      <c r="H78" s="19">
        <v>16814.997064733296</v>
      </c>
      <c r="I78" s="19">
        <v>16814.997064733296</v>
      </c>
      <c r="J78" s="19">
        <v>16814.997064733296</v>
      </c>
      <c r="K78" s="16"/>
      <c r="L78" s="30" t="s">
        <v>18</v>
      </c>
      <c r="M78" s="23"/>
      <c r="N78" s="23"/>
      <c r="O78" s="24"/>
    </row>
    <row r="79" spans="1:15" s="21" customFormat="1" ht="30" customHeight="1" x14ac:dyDescent="0.25">
      <c r="A79" s="16">
        <v>67</v>
      </c>
      <c r="B79" s="17" t="s">
        <v>10</v>
      </c>
      <c r="C79" s="17"/>
      <c r="D79" s="19">
        <f t="shared" si="28"/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6"/>
      <c r="L79" s="22"/>
      <c r="M79" s="23"/>
      <c r="N79" s="23"/>
      <c r="O79" s="24"/>
    </row>
    <row r="80" spans="1:15" s="21" customFormat="1" ht="15.75" customHeight="1" x14ac:dyDescent="0.25">
      <c r="A80" s="16">
        <v>68</v>
      </c>
      <c r="B80" s="17" t="s">
        <v>11</v>
      </c>
      <c r="C80" s="16"/>
      <c r="D80" s="19">
        <f t="shared" si="28"/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6"/>
      <c r="L80" s="22"/>
      <c r="M80" s="23"/>
      <c r="N80" s="23"/>
      <c r="O80" s="24"/>
    </row>
    <row r="81" spans="1:14" ht="15" x14ac:dyDescent="0.2">
      <c r="A81" s="4" t="s">
        <v>31</v>
      </c>
      <c r="B81" s="34"/>
      <c r="C81" s="34"/>
      <c r="D81" s="34"/>
      <c r="E81" s="34"/>
      <c r="F81" s="34"/>
      <c r="G81" s="34"/>
      <c r="H81" s="34"/>
      <c r="I81" s="34"/>
      <c r="J81" s="34"/>
      <c r="L81" s="1"/>
      <c r="M81" s="1"/>
      <c r="N81" s="1"/>
    </row>
    <row r="82" spans="1:14" ht="15" x14ac:dyDescent="0.2">
      <c r="A82" s="45" t="s">
        <v>32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1"/>
      <c r="M82" s="1"/>
      <c r="N82" s="1"/>
    </row>
    <row r="83" spans="1:14" ht="18" customHeight="1" x14ac:dyDescent="0.2">
      <c r="A83" s="46" t="s">
        <v>49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1"/>
      <c r="M83" s="1"/>
      <c r="N83" s="1"/>
    </row>
    <row r="84" spans="1:14" ht="15" x14ac:dyDescent="0.2">
      <c r="A84" s="45" t="s">
        <v>48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1"/>
      <c r="M84" s="1"/>
      <c r="N84" s="1"/>
    </row>
    <row r="85" spans="1:14" s="36" customFormat="1" ht="15" customHeight="1" x14ac:dyDescent="0.2">
      <c r="A85" s="35"/>
      <c r="G85" s="37"/>
      <c r="H85" s="37"/>
      <c r="I85" s="37"/>
      <c r="J85" s="37"/>
    </row>
    <row r="86" spans="1:14" s="38" customFormat="1" ht="43.5" customHeight="1" x14ac:dyDescent="0.25">
      <c r="A86" s="50" t="s">
        <v>0</v>
      </c>
      <c r="B86" s="50" t="s">
        <v>1</v>
      </c>
      <c r="C86" s="50"/>
      <c r="D86" s="50"/>
      <c r="E86" s="50"/>
      <c r="F86" s="50"/>
      <c r="G86" s="50"/>
      <c r="H86" s="48" t="s">
        <v>4</v>
      </c>
      <c r="I86" s="44" t="s">
        <v>33</v>
      </c>
      <c r="J86" s="44"/>
      <c r="K86" s="44"/>
    </row>
    <row r="87" spans="1:14" s="38" customFormat="1" ht="43.5" customHeight="1" x14ac:dyDescent="0.25">
      <c r="A87" s="50"/>
      <c r="B87" s="50"/>
      <c r="C87" s="50"/>
      <c r="D87" s="50"/>
      <c r="E87" s="50"/>
      <c r="F87" s="50"/>
      <c r="G87" s="50"/>
      <c r="H87" s="49"/>
      <c r="I87" s="39" t="s">
        <v>34</v>
      </c>
      <c r="J87" s="39" t="s">
        <v>46</v>
      </c>
      <c r="K87" s="39" t="s">
        <v>47</v>
      </c>
    </row>
    <row r="88" spans="1:14" s="40" customFormat="1" ht="10.5" x14ac:dyDescent="0.25">
      <c r="A88" s="13">
        <v>1</v>
      </c>
      <c r="B88" s="51">
        <v>2</v>
      </c>
      <c r="C88" s="52"/>
      <c r="D88" s="52"/>
      <c r="E88" s="52"/>
      <c r="F88" s="52"/>
      <c r="G88" s="53"/>
      <c r="H88" s="41">
        <v>3</v>
      </c>
      <c r="I88" s="41">
        <v>4</v>
      </c>
      <c r="J88" s="41">
        <v>4</v>
      </c>
      <c r="K88" s="41">
        <v>4</v>
      </c>
    </row>
    <row r="89" spans="1:14" s="21" customFormat="1" ht="15" x14ac:dyDescent="0.25">
      <c r="A89" s="16">
        <f>A13</f>
        <v>1</v>
      </c>
      <c r="B89" s="47" t="s">
        <v>6</v>
      </c>
      <c r="C89" s="47"/>
      <c r="D89" s="47"/>
      <c r="E89" s="47"/>
      <c r="F89" s="47"/>
      <c r="G89" s="47"/>
      <c r="H89" s="20"/>
      <c r="I89" s="19">
        <f t="shared" ref="I89:I128" si="31">E13</f>
        <v>621503.85</v>
      </c>
      <c r="J89" s="19">
        <f t="shared" ref="J89:K89" si="32">J90+J91+J92+J94</f>
        <v>87480.827064733297</v>
      </c>
      <c r="K89" s="19">
        <f t="shared" si="32"/>
        <v>113065.33</v>
      </c>
    </row>
    <row r="90" spans="1:14" s="21" customFormat="1" ht="15" x14ac:dyDescent="0.25">
      <c r="A90" s="16">
        <f t="shared" ref="A90:A153" si="33">A14</f>
        <v>2</v>
      </c>
      <c r="B90" s="47" t="s">
        <v>7</v>
      </c>
      <c r="C90" s="47"/>
      <c r="D90" s="47"/>
      <c r="E90" s="47"/>
      <c r="F90" s="47"/>
      <c r="G90" s="47"/>
      <c r="H90" s="16"/>
      <c r="I90" s="19">
        <f t="shared" si="31"/>
        <v>0</v>
      </c>
      <c r="J90" s="19">
        <f>J96+J138+J144+J150</f>
        <v>16814.997064733296</v>
      </c>
      <c r="K90" s="19">
        <f>K96+K138+K144+K150</f>
        <v>0</v>
      </c>
    </row>
    <row r="91" spans="1:14" s="21" customFormat="1" ht="15" x14ac:dyDescent="0.25">
      <c r="A91" s="16">
        <f t="shared" si="33"/>
        <v>3</v>
      </c>
      <c r="B91" s="47" t="s">
        <v>8</v>
      </c>
      <c r="C91" s="47"/>
      <c r="D91" s="47"/>
      <c r="E91" s="47"/>
      <c r="F91" s="47"/>
      <c r="G91" s="47"/>
      <c r="H91" s="16"/>
      <c r="I91" s="19">
        <f t="shared" si="31"/>
        <v>161807.67999999999</v>
      </c>
      <c r="J91" s="19">
        <f>ROUND(J97+J139+J145+J151,2)</f>
        <v>1703.92</v>
      </c>
      <c r="K91" s="19">
        <f>ROUND(K97+K139+K145+K151,2)</f>
        <v>2726.27</v>
      </c>
    </row>
    <row r="92" spans="1:14" s="21" customFormat="1" ht="15" x14ac:dyDescent="0.25">
      <c r="A92" s="16">
        <f t="shared" si="33"/>
        <v>4</v>
      </c>
      <c r="B92" s="47" t="s">
        <v>9</v>
      </c>
      <c r="C92" s="47"/>
      <c r="D92" s="47"/>
      <c r="E92" s="47"/>
      <c r="F92" s="47"/>
      <c r="G92" s="47"/>
      <c r="H92" s="16"/>
      <c r="I92" s="19">
        <f t="shared" si="31"/>
        <v>427903.7</v>
      </c>
      <c r="J92" s="19">
        <f>ROUND(J98+J140+J146+J152,2)</f>
        <v>68961.91</v>
      </c>
      <c r="K92" s="19">
        <f>ROUND(K98+K140+K146+K152,2)</f>
        <v>110339.06</v>
      </c>
    </row>
    <row r="93" spans="1:14" s="21" customFormat="1" ht="15" customHeight="1" x14ac:dyDescent="0.25">
      <c r="A93" s="16">
        <f t="shared" si="33"/>
        <v>5</v>
      </c>
      <c r="B93" s="47" t="s">
        <v>10</v>
      </c>
      <c r="C93" s="47"/>
      <c r="D93" s="47"/>
      <c r="E93" s="47"/>
      <c r="F93" s="47"/>
      <c r="G93" s="47"/>
      <c r="H93" s="16"/>
      <c r="I93" s="19">
        <f t="shared" si="31"/>
        <v>0</v>
      </c>
      <c r="J93" s="19">
        <f>J99+J141+J147+J155</f>
        <v>0</v>
      </c>
      <c r="K93" s="19">
        <f>K99+K141+K147+K155</f>
        <v>0</v>
      </c>
    </row>
    <row r="94" spans="1:14" s="21" customFormat="1" ht="15" x14ac:dyDescent="0.25">
      <c r="A94" s="16">
        <f t="shared" si="33"/>
        <v>6</v>
      </c>
      <c r="B94" s="47" t="s">
        <v>11</v>
      </c>
      <c r="C94" s="47"/>
      <c r="D94" s="47"/>
      <c r="E94" s="47"/>
      <c r="F94" s="47"/>
      <c r="G94" s="47"/>
      <c r="H94" s="16"/>
      <c r="I94" s="19">
        <f t="shared" si="31"/>
        <v>31792.47</v>
      </c>
      <c r="J94" s="19">
        <f>J100+J142+J148+J156</f>
        <v>0</v>
      </c>
      <c r="K94" s="19">
        <f>K100+K142+K148+K156</f>
        <v>0</v>
      </c>
    </row>
    <row r="95" spans="1:14" s="21" customFormat="1" ht="30" customHeight="1" x14ac:dyDescent="0.25">
      <c r="A95" s="16">
        <f t="shared" si="33"/>
        <v>7</v>
      </c>
      <c r="B95" s="47" t="str">
        <f>B19</f>
        <v>Мероприятие 1. Благоустройство и содержание дворовых и общественных территорий всего, в том числе:</v>
      </c>
      <c r="C95" s="47"/>
      <c r="D95" s="47"/>
      <c r="E95" s="47"/>
      <c r="F95" s="47"/>
      <c r="G95" s="47"/>
      <c r="H95" s="16" t="s">
        <v>28</v>
      </c>
      <c r="I95" s="19">
        <f t="shared" si="31"/>
        <v>589423.03862000001</v>
      </c>
      <c r="J95" s="19">
        <f t="shared" ref="J95:K95" si="34">SUM(J96:J98,J100)</f>
        <v>74179.030398066621</v>
      </c>
      <c r="K95" s="19">
        <f t="shared" si="34"/>
        <v>91782.453333333324</v>
      </c>
    </row>
    <row r="96" spans="1:14" s="21" customFormat="1" ht="15" customHeight="1" x14ac:dyDescent="0.25">
      <c r="A96" s="16">
        <f t="shared" si="33"/>
        <v>8</v>
      </c>
      <c r="B96" s="47" t="s">
        <v>7</v>
      </c>
      <c r="C96" s="47"/>
      <c r="D96" s="47"/>
      <c r="E96" s="47"/>
      <c r="F96" s="47"/>
      <c r="G96" s="47"/>
      <c r="H96" s="16"/>
      <c r="I96" s="19">
        <f t="shared" si="31"/>
        <v>0</v>
      </c>
      <c r="J96" s="19">
        <f t="shared" ref="J96:K96" si="35">J102+J108+J114+J120+J126+J78</f>
        <v>16814.997064733296</v>
      </c>
      <c r="K96" s="19">
        <f t="shared" si="35"/>
        <v>0</v>
      </c>
    </row>
    <row r="97" spans="1:11" s="21" customFormat="1" ht="15" customHeight="1" x14ac:dyDescent="0.25">
      <c r="A97" s="16">
        <f t="shared" si="33"/>
        <v>9</v>
      </c>
      <c r="B97" s="47" t="s">
        <v>8</v>
      </c>
      <c r="C97" s="47"/>
      <c r="D97" s="47"/>
      <c r="E97" s="47"/>
      <c r="F97" s="47"/>
      <c r="G97" s="47"/>
      <c r="H97" s="16"/>
      <c r="I97" s="19">
        <f t="shared" si="31"/>
        <v>157561.78</v>
      </c>
      <c r="J97" s="19">
        <f t="shared" ref="J97:K97" si="36">J103+J109+J115+J121+J127+J79</f>
        <v>0</v>
      </c>
      <c r="K97" s="19">
        <f t="shared" si="36"/>
        <v>0</v>
      </c>
    </row>
    <row r="98" spans="1:11" s="21" customFormat="1" ht="15" customHeight="1" x14ac:dyDescent="0.25">
      <c r="A98" s="16">
        <f t="shared" si="33"/>
        <v>10</v>
      </c>
      <c r="B98" s="47" t="s">
        <v>9</v>
      </c>
      <c r="C98" s="47"/>
      <c r="D98" s="47"/>
      <c r="E98" s="47"/>
      <c r="F98" s="47"/>
      <c r="G98" s="47"/>
      <c r="H98" s="19"/>
      <c r="I98" s="19">
        <f t="shared" si="31"/>
        <v>400068.78862000001</v>
      </c>
      <c r="J98" s="19">
        <f t="shared" ref="J98:K98" si="37">J104+J110+J116+J122+J128+J80</f>
        <v>57364.033333333326</v>
      </c>
      <c r="K98" s="19">
        <f t="shared" si="37"/>
        <v>91782.453333333324</v>
      </c>
    </row>
    <row r="99" spans="1:11" s="21" customFormat="1" ht="15" customHeight="1" x14ac:dyDescent="0.25">
      <c r="A99" s="16">
        <f t="shared" si="33"/>
        <v>11</v>
      </c>
      <c r="B99" s="47" t="s">
        <v>10</v>
      </c>
      <c r="C99" s="47"/>
      <c r="D99" s="47"/>
      <c r="E99" s="47"/>
      <c r="F99" s="47"/>
      <c r="G99" s="47"/>
      <c r="H99" s="16"/>
      <c r="I99" s="19">
        <f t="shared" si="31"/>
        <v>0</v>
      </c>
      <c r="J99" s="19">
        <f t="shared" ref="J99:K99" si="38">J105+J111+J117+J123+J129+J81</f>
        <v>0</v>
      </c>
      <c r="K99" s="19">
        <f t="shared" si="38"/>
        <v>0</v>
      </c>
    </row>
    <row r="100" spans="1:11" s="21" customFormat="1" ht="15" customHeight="1" x14ac:dyDescent="0.25">
      <c r="A100" s="16">
        <f t="shared" si="33"/>
        <v>12</v>
      </c>
      <c r="B100" s="47" t="s">
        <v>11</v>
      </c>
      <c r="C100" s="47"/>
      <c r="D100" s="47"/>
      <c r="E100" s="47"/>
      <c r="F100" s="47"/>
      <c r="G100" s="47"/>
      <c r="H100" s="16"/>
      <c r="I100" s="19">
        <f t="shared" si="31"/>
        <v>31792.47</v>
      </c>
      <c r="J100" s="19">
        <f t="shared" ref="J100:K100" si="39">J106+J112+J118+J124+J130+J82</f>
        <v>0</v>
      </c>
      <c r="K100" s="19">
        <f t="shared" si="39"/>
        <v>0</v>
      </c>
    </row>
    <row r="101" spans="1:11" s="21" customFormat="1" ht="15" customHeight="1" x14ac:dyDescent="0.25">
      <c r="A101" s="16">
        <f t="shared" si="33"/>
        <v>13</v>
      </c>
      <c r="B101" s="47" t="str">
        <f>B25</f>
        <v>Мероприятие 1.1. Обустройство и содержание объектов внешнего благоустройства всего, в том числе:</v>
      </c>
      <c r="C101" s="47"/>
      <c r="D101" s="47"/>
      <c r="E101" s="47"/>
      <c r="F101" s="47"/>
      <c r="G101" s="47"/>
      <c r="H101" s="16"/>
      <c r="I101" s="19">
        <f t="shared" si="31"/>
        <v>137673.68</v>
      </c>
      <c r="J101" s="19">
        <f t="shared" ref="J101:K101" si="40">SUM(J102:J106)-J105</f>
        <v>57364.033333333326</v>
      </c>
      <c r="K101" s="19">
        <f t="shared" si="40"/>
        <v>91782.453333333324</v>
      </c>
    </row>
    <row r="102" spans="1:11" s="21" customFormat="1" ht="15" customHeight="1" x14ac:dyDescent="0.25">
      <c r="A102" s="16">
        <f t="shared" si="33"/>
        <v>14</v>
      </c>
      <c r="B102" s="47" t="s">
        <v>7</v>
      </c>
      <c r="C102" s="47"/>
      <c r="D102" s="47"/>
      <c r="E102" s="47"/>
      <c r="F102" s="47"/>
      <c r="G102" s="47"/>
      <c r="H102" s="16"/>
      <c r="I102" s="19">
        <f t="shared" si="31"/>
        <v>0</v>
      </c>
      <c r="J102" s="19">
        <v>0</v>
      </c>
      <c r="K102" s="19">
        <v>0</v>
      </c>
    </row>
    <row r="103" spans="1:11" s="21" customFormat="1" ht="15" customHeight="1" x14ac:dyDescent="0.25">
      <c r="A103" s="16">
        <f t="shared" si="33"/>
        <v>15</v>
      </c>
      <c r="B103" s="47" t="s">
        <v>8</v>
      </c>
      <c r="C103" s="47"/>
      <c r="D103" s="47"/>
      <c r="E103" s="47"/>
      <c r="F103" s="47"/>
      <c r="G103" s="47"/>
      <c r="H103" s="16"/>
      <c r="I103" s="19">
        <f t="shared" si="31"/>
        <v>0</v>
      </c>
      <c r="J103" s="19">
        <v>0</v>
      </c>
      <c r="K103" s="19">
        <v>0</v>
      </c>
    </row>
    <row r="104" spans="1:11" s="21" customFormat="1" ht="15" customHeight="1" x14ac:dyDescent="0.25">
      <c r="A104" s="16">
        <f t="shared" si="33"/>
        <v>16</v>
      </c>
      <c r="B104" s="47" t="s">
        <v>9</v>
      </c>
      <c r="C104" s="47"/>
      <c r="D104" s="47"/>
      <c r="E104" s="47"/>
      <c r="F104" s="47"/>
      <c r="G104" s="47"/>
      <c r="H104" s="16"/>
      <c r="I104" s="19">
        <f t="shared" si="31"/>
        <v>137673.68</v>
      </c>
      <c r="J104" s="19">
        <f>I104/12*5</f>
        <v>57364.033333333326</v>
      </c>
      <c r="K104" s="19">
        <f>I104/12*8</f>
        <v>91782.453333333324</v>
      </c>
    </row>
    <row r="105" spans="1:11" s="21" customFormat="1" ht="15" customHeight="1" x14ac:dyDescent="0.25">
      <c r="A105" s="16">
        <f t="shared" si="33"/>
        <v>17</v>
      </c>
      <c r="B105" s="54" t="s">
        <v>10</v>
      </c>
      <c r="C105" s="55"/>
      <c r="D105" s="55"/>
      <c r="E105" s="55"/>
      <c r="F105" s="55"/>
      <c r="G105" s="56"/>
      <c r="H105" s="16"/>
      <c r="I105" s="19">
        <f t="shared" si="31"/>
        <v>0</v>
      </c>
      <c r="J105" s="19">
        <v>0</v>
      </c>
      <c r="K105" s="19">
        <v>0</v>
      </c>
    </row>
    <row r="106" spans="1:11" s="21" customFormat="1" ht="15" customHeight="1" x14ac:dyDescent="0.25">
      <c r="A106" s="16">
        <f t="shared" si="33"/>
        <v>18</v>
      </c>
      <c r="B106" s="54" t="s">
        <v>11</v>
      </c>
      <c r="C106" s="55"/>
      <c r="D106" s="55"/>
      <c r="E106" s="55"/>
      <c r="F106" s="55"/>
      <c r="G106" s="56"/>
      <c r="H106" s="16"/>
      <c r="I106" s="19">
        <f t="shared" si="31"/>
        <v>0</v>
      </c>
      <c r="J106" s="19">
        <v>0</v>
      </c>
      <c r="K106" s="19">
        <v>0</v>
      </c>
    </row>
    <row r="107" spans="1:11" s="21" customFormat="1" ht="15" customHeight="1" x14ac:dyDescent="0.25">
      <c r="A107" s="16">
        <f t="shared" si="33"/>
        <v>19</v>
      </c>
      <c r="B107" s="54" t="str">
        <f t="shared" ref="B107:B152" si="41">B31</f>
        <v>Мероприятие 1.2.  Благоустройство территории Парка новой культуры всего, в том числе:</v>
      </c>
      <c r="C107" s="55"/>
      <c r="D107" s="55"/>
      <c r="E107" s="55"/>
      <c r="F107" s="55"/>
      <c r="G107" s="56"/>
      <c r="H107" s="19"/>
      <c r="I107" s="19">
        <f t="shared" si="31"/>
        <v>38084.298620000001</v>
      </c>
      <c r="J107" s="19">
        <f t="shared" ref="J107:K107" si="42">SUM(J108:J112)-J111</f>
        <v>0</v>
      </c>
      <c r="K107" s="19">
        <f t="shared" si="42"/>
        <v>0</v>
      </c>
    </row>
    <row r="108" spans="1:11" s="21" customFormat="1" ht="15" x14ac:dyDescent="0.25">
      <c r="A108" s="16">
        <f t="shared" si="33"/>
        <v>20</v>
      </c>
      <c r="B108" s="54" t="str">
        <f t="shared" si="41"/>
        <v>федеральный бюджет</v>
      </c>
      <c r="C108" s="55"/>
      <c r="D108" s="55"/>
      <c r="E108" s="55"/>
      <c r="F108" s="55"/>
      <c r="G108" s="56"/>
      <c r="H108" s="16"/>
      <c r="I108" s="19">
        <f t="shared" si="31"/>
        <v>0</v>
      </c>
      <c r="J108" s="19">
        <v>0</v>
      </c>
      <c r="K108" s="19">
        <v>0</v>
      </c>
    </row>
    <row r="109" spans="1:11" s="21" customFormat="1" ht="15" customHeight="1" x14ac:dyDescent="0.25">
      <c r="A109" s="16">
        <f t="shared" si="33"/>
        <v>21</v>
      </c>
      <c r="B109" s="54" t="str">
        <f t="shared" si="41"/>
        <v>областной бюджет</v>
      </c>
      <c r="C109" s="55"/>
      <c r="D109" s="55"/>
      <c r="E109" s="55"/>
      <c r="F109" s="55"/>
      <c r="G109" s="56"/>
      <c r="H109" s="16"/>
      <c r="I109" s="19">
        <f t="shared" si="31"/>
        <v>0</v>
      </c>
      <c r="J109" s="19">
        <v>0</v>
      </c>
      <c r="K109" s="19">
        <v>0</v>
      </c>
    </row>
    <row r="110" spans="1:11" s="21" customFormat="1" ht="15" customHeight="1" x14ac:dyDescent="0.25">
      <c r="A110" s="16">
        <f t="shared" si="33"/>
        <v>22</v>
      </c>
      <c r="B110" s="54" t="str">
        <f t="shared" si="41"/>
        <v>местный бюджет</v>
      </c>
      <c r="C110" s="55"/>
      <c r="D110" s="55"/>
      <c r="E110" s="55"/>
      <c r="F110" s="55"/>
      <c r="G110" s="56"/>
      <c r="H110" s="16"/>
      <c r="I110" s="19">
        <f t="shared" si="31"/>
        <v>38084.298620000001</v>
      </c>
      <c r="J110" s="19">
        <v>0</v>
      </c>
      <c r="K110" s="19">
        <v>0</v>
      </c>
    </row>
    <row r="111" spans="1:11" s="21" customFormat="1" ht="15" customHeight="1" x14ac:dyDescent="0.25">
      <c r="A111" s="16">
        <f t="shared" si="33"/>
        <v>23</v>
      </c>
      <c r="B111" s="54" t="str">
        <f t="shared" si="41"/>
        <v xml:space="preserve">в том числе местный бюджет на условиях софинансирования </v>
      </c>
      <c r="C111" s="55"/>
      <c r="D111" s="55"/>
      <c r="E111" s="55"/>
      <c r="F111" s="55"/>
      <c r="G111" s="56"/>
      <c r="H111" s="16"/>
      <c r="I111" s="19">
        <f t="shared" si="31"/>
        <v>0</v>
      </c>
      <c r="J111" s="19">
        <v>0</v>
      </c>
      <c r="K111" s="19">
        <v>0</v>
      </c>
    </row>
    <row r="112" spans="1:11" s="21" customFormat="1" ht="15" customHeight="1" x14ac:dyDescent="0.25">
      <c r="A112" s="16">
        <f t="shared" si="33"/>
        <v>24</v>
      </c>
      <c r="B112" s="54" t="str">
        <f t="shared" si="41"/>
        <v>внебюджетные источники</v>
      </c>
      <c r="C112" s="55"/>
      <c r="D112" s="55"/>
      <c r="E112" s="55"/>
      <c r="F112" s="55"/>
      <c r="G112" s="56"/>
      <c r="H112" s="16"/>
      <c r="I112" s="19">
        <f t="shared" si="31"/>
        <v>0</v>
      </c>
      <c r="J112" s="19">
        <v>0</v>
      </c>
      <c r="K112" s="19">
        <v>0</v>
      </c>
    </row>
    <row r="113" spans="1:11" s="21" customFormat="1" ht="15" customHeight="1" x14ac:dyDescent="0.25">
      <c r="A113" s="16">
        <f t="shared" si="33"/>
        <v>25</v>
      </c>
      <c r="B113" s="54" t="str">
        <f t="shared" si="41"/>
        <v>Мероприятие 1.3.  Набережная Нижне-Шайтанского пруда (IV этап) всего, в том числе:</v>
      </c>
      <c r="C113" s="55"/>
      <c r="D113" s="55"/>
      <c r="E113" s="55"/>
      <c r="F113" s="55"/>
      <c r="G113" s="56"/>
      <c r="H113" s="19"/>
      <c r="I113" s="19">
        <f t="shared" si="31"/>
        <v>265000</v>
      </c>
      <c r="J113" s="19">
        <f t="shared" ref="J113:K113" si="43">SUM(J114:J118)-J117</f>
        <v>0</v>
      </c>
      <c r="K113" s="19">
        <f t="shared" si="43"/>
        <v>0</v>
      </c>
    </row>
    <row r="114" spans="1:11" s="21" customFormat="1" ht="15" x14ac:dyDescent="0.25">
      <c r="A114" s="16">
        <f t="shared" si="33"/>
        <v>26</v>
      </c>
      <c r="B114" s="54" t="str">
        <f t="shared" si="41"/>
        <v>федеральный бюджет</v>
      </c>
      <c r="C114" s="55"/>
      <c r="D114" s="55"/>
      <c r="E114" s="55"/>
      <c r="F114" s="55"/>
      <c r="G114" s="56"/>
      <c r="H114" s="16"/>
      <c r="I114" s="19">
        <f t="shared" si="31"/>
        <v>0</v>
      </c>
      <c r="J114" s="19">
        <v>0</v>
      </c>
      <c r="K114" s="19">
        <v>0</v>
      </c>
    </row>
    <row r="115" spans="1:11" s="21" customFormat="1" ht="15" customHeight="1" x14ac:dyDescent="0.25">
      <c r="A115" s="16">
        <f t="shared" si="33"/>
        <v>27</v>
      </c>
      <c r="B115" s="54" t="str">
        <f t="shared" si="41"/>
        <v>областной бюджет</v>
      </c>
      <c r="C115" s="55"/>
      <c r="D115" s="55"/>
      <c r="E115" s="55"/>
      <c r="F115" s="55"/>
      <c r="G115" s="56"/>
      <c r="H115" s="16"/>
      <c r="I115" s="19">
        <f t="shared" si="31"/>
        <v>100000</v>
      </c>
      <c r="J115" s="19">
        <v>0</v>
      </c>
      <c r="K115" s="19">
        <v>0</v>
      </c>
    </row>
    <row r="116" spans="1:11" s="21" customFormat="1" ht="15" customHeight="1" x14ac:dyDescent="0.25">
      <c r="A116" s="16">
        <f t="shared" si="33"/>
        <v>28</v>
      </c>
      <c r="B116" s="54" t="str">
        <f t="shared" si="41"/>
        <v>местный бюджет</v>
      </c>
      <c r="C116" s="55"/>
      <c r="D116" s="55"/>
      <c r="E116" s="55"/>
      <c r="F116" s="55"/>
      <c r="G116" s="56"/>
      <c r="H116" s="16"/>
      <c r="I116" s="19">
        <f t="shared" si="31"/>
        <v>140000</v>
      </c>
      <c r="J116" s="19">
        <v>0</v>
      </c>
      <c r="K116" s="19">
        <v>0</v>
      </c>
    </row>
    <row r="117" spans="1:11" s="21" customFormat="1" ht="15" customHeight="1" x14ac:dyDescent="0.25">
      <c r="A117" s="16">
        <f t="shared" si="33"/>
        <v>29</v>
      </c>
      <c r="B117" s="54" t="str">
        <f t="shared" si="41"/>
        <v xml:space="preserve">в том числе местный бюджет на условиях софинансирования </v>
      </c>
      <c r="C117" s="55"/>
      <c r="D117" s="55"/>
      <c r="E117" s="55"/>
      <c r="F117" s="55"/>
      <c r="G117" s="56"/>
      <c r="H117" s="16"/>
      <c r="I117" s="19">
        <f t="shared" si="31"/>
        <v>0</v>
      </c>
      <c r="J117" s="19">
        <v>0</v>
      </c>
      <c r="K117" s="19">
        <v>0</v>
      </c>
    </row>
    <row r="118" spans="1:11" s="21" customFormat="1" ht="15" customHeight="1" x14ac:dyDescent="0.25">
      <c r="A118" s="16">
        <f t="shared" si="33"/>
        <v>30</v>
      </c>
      <c r="B118" s="54" t="str">
        <f t="shared" si="41"/>
        <v>внебюджетные источники</v>
      </c>
      <c r="C118" s="55"/>
      <c r="D118" s="55"/>
      <c r="E118" s="55"/>
      <c r="F118" s="55"/>
      <c r="G118" s="56"/>
      <c r="H118" s="16"/>
      <c r="I118" s="19">
        <f t="shared" si="31"/>
        <v>25000</v>
      </c>
      <c r="J118" s="19">
        <v>0</v>
      </c>
      <c r="K118" s="19">
        <v>0</v>
      </c>
    </row>
    <row r="119" spans="1:11" s="21" customFormat="1" ht="15" customHeight="1" x14ac:dyDescent="0.25">
      <c r="A119" s="16">
        <f t="shared" si="33"/>
        <v>31</v>
      </c>
      <c r="B119" s="54" t="str">
        <f t="shared" si="41"/>
        <v>Мероприятие 1.4.  Комплексное благоустройство общественной территории "Пешеходная зона по ул. Вайнера" в г.Первоуральск всего, в том числе:</v>
      </c>
      <c r="C119" s="55"/>
      <c r="D119" s="55"/>
      <c r="E119" s="55"/>
      <c r="F119" s="55"/>
      <c r="G119" s="56"/>
      <c r="H119" s="16"/>
      <c r="I119" s="19">
        <f t="shared" si="31"/>
        <v>99702.73000000001</v>
      </c>
      <c r="J119" s="19">
        <f t="shared" ref="J119:K119" si="44">SUM(J120:J124)-J123</f>
        <v>0</v>
      </c>
      <c r="K119" s="19">
        <f t="shared" si="44"/>
        <v>0</v>
      </c>
    </row>
    <row r="120" spans="1:11" s="21" customFormat="1" ht="15" x14ac:dyDescent="0.25">
      <c r="A120" s="16">
        <f t="shared" si="33"/>
        <v>32</v>
      </c>
      <c r="B120" s="54" t="str">
        <f t="shared" si="41"/>
        <v>федеральный бюджет</v>
      </c>
      <c r="C120" s="55"/>
      <c r="D120" s="55"/>
      <c r="E120" s="55"/>
      <c r="F120" s="55"/>
      <c r="G120" s="56"/>
      <c r="H120" s="16"/>
      <c r="I120" s="19">
        <f t="shared" si="31"/>
        <v>0</v>
      </c>
      <c r="J120" s="19">
        <v>0</v>
      </c>
      <c r="K120" s="19">
        <v>0</v>
      </c>
    </row>
    <row r="121" spans="1:11" s="21" customFormat="1" ht="15" customHeight="1" x14ac:dyDescent="0.25">
      <c r="A121" s="16">
        <f t="shared" si="33"/>
        <v>33</v>
      </c>
      <c r="B121" s="54" t="str">
        <f t="shared" si="41"/>
        <v>областной бюджет</v>
      </c>
      <c r="C121" s="55"/>
      <c r="D121" s="55"/>
      <c r="E121" s="55"/>
      <c r="F121" s="55"/>
      <c r="G121" s="56"/>
      <c r="H121" s="16"/>
      <c r="I121" s="19">
        <f t="shared" si="31"/>
        <v>29910.82</v>
      </c>
      <c r="J121" s="19">
        <v>0</v>
      </c>
      <c r="K121" s="19">
        <v>0</v>
      </c>
    </row>
    <row r="122" spans="1:11" s="21" customFormat="1" ht="15" customHeight="1" x14ac:dyDescent="0.25">
      <c r="A122" s="16">
        <f t="shared" si="33"/>
        <v>34</v>
      </c>
      <c r="B122" s="54" t="str">
        <f t="shared" si="41"/>
        <v>местный бюджет</v>
      </c>
      <c r="C122" s="55"/>
      <c r="D122" s="55"/>
      <c r="E122" s="55"/>
      <c r="F122" s="55"/>
      <c r="G122" s="56"/>
      <c r="H122" s="16"/>
      <c r="I122" s="19">
        <f t="shared" si="31"/>
        <v>69791.91</v>
      </c>
      <c r="J122" s="19">
        <v>0</v>
      </c>
      <c r="K122" s="19">
        <v>0</v>
      </c>
    </row>
    <row r="123" spans="1:11" s="21" customFormat="1" ht="15" customHeight="1" x14ac:dyDescent="0.25">
      <c r="A123" s="16">
        <f t="shared" si="33"/>
        <v>35</v>
      </c>
      <c r="B123" s="54" t="str">
        <f t="shared" si="41"/>
        <v xml:space="preserve">в том числе местный бюджет на условиях софинансирования </v>
      </c>
      <c r="C123" s="55"/>
      <c r="D123" s="55"/>
      <c r="E123" s="55"/>
      <c r="F123" s="55"/>
      <c r="G123" s="56"/>
      <c r="H123" s="16"/>
      <c r="I123" s="19">
        <f t="shared" si="31"/>
        <v>0</v>
      </c>
      <c r="J123" s="19">
        <v>0</v>
      </c>
      <c r="K123" s="19">
        <v>0</v>
      </c>
    </row>
    <row r="124" spans="1:11" s="21" customFormat="1" ht="15" customHeight="1" x14ac:dyDescent="0.25">
      <c r="A124" s="16">
        <f t="shared" si="33"/>
        <v>36</v>
      </c>
      <c r="B124" s="54" t="str">
        <f t="shared" si="41"/>
        <v>внебюджетные источники</v>
      </c>
      <c r="C124" s="55"/>
      <c r="D124" s="55"/>
      <c r="E124" s="55"/>
      <c r="F124" s="55"/>
      <c r="G124" s="56"/>
      <c r="H124" s="16"/>
      <c r="I124" s="19">
        <f t="shared" si="31"/>
        <v>0</v>
      </c>
      <c r="J124" s="19">
        <v>0</v>
      </c>
      <c r="K124" s="19">
        <v>0</v>
      </c>
    </row>
    <row r="125" spans="1:11" s="21" customFormat="1" ht="30" customHeight="1" x14ac:dyDescent="0.25">
      <c r="A125" s="16">
        <f t="shared" si="33"/>
        <v>37</v>
      </c>
      <c r="B125" s="54" t="str">
        <f t="shared" si="41"/>
        <v>Мероприятие 1.5.  Комплексное благоустройство общественной территории в п. Прогрессе в районе ул. Дружбы всего, в том числе:</v>
      </c>
      <c r="C125" s="55"/>
      <c r="D125" s="55"/>
      <c r="E125" s="55"/>
      <c r="F125" s="55"/>
      <c r="G125" s="56"/>
      <c r="H125" s="16"/>
      <c r="I125" s="19">
        <f t="shared" si="31"/>
        <v>15000</v>
      </c>
      <c r="J125" s="19">
        <f t="shared" ref="J125:K125" si="45">SUM(J126:J130)-J129</f>
        <v>0</v>
      </c>
      <c r="K125" s="19">
        <f t="shared" si="45"/>
        <v>0</v>
      </c>
    </row>
    <row r="126" spans="1:11" s="21" customFormat="1" ht="15" x14ac:dyDescent="0.25">
      <c r="A126" s="16">
        <f t="shared" si="33"/>
        <v>38</v>
      </c>
      <c r="B126" s="54" t="str">
        <f t="shared" si="41"/>
        <v>федеральный бюджет</v>
      </c>
      <c r="C126" s="55"/>
      <c r="D126" s="55"/>
      <c r="E126" s="55"/>
      <c r="F126" s="55"/>
      <c r="G126" s="56"/>
      <c r="H126" s="16"/>
      <c r="I126" s="19">
        <f t="shared" si="31"/>
        <v>0</v>
      </c>
      <c r="J126" s="19">
        <v>0</v>
      </c>
      <c r="K126" s="19">
        <v>0</v>
      </c>
    </row>
    <row r="127" spans="1:11" s="21" customFormat="1" ht="15" customHeight="1" x14ac:dyDescent="0.25">
      <c r="A127" s="16">
        <f t="shared" si="33"/>
        <v>39</v>
      </c>
      <c r="B127" s="54" t="str">
        <f t="shared" si="41"/>
        <v>областной бюджет</v>
      </c>
      <c r="C127" s="55"/>
      <c r="D127" s="55"/>
      <c r="E127" s="55"/>
      <c r="F127" s="55"/>
      <c r="G127" s="56"/>
      <c r="H127" s="16"/>
      <c r="I127" s="19">
        <f t="shared" si="31"/>
        <v>10500</v>
      </c>
      <c r="J127" s="19">
        <v>0</v>
      </c>
      <c r="K127" s="19">
        <v>0</v>
      </c>
    </row>
    <row r="128" spans="1:11" s="21" customFormat="1" ht="15" customHeight="1" x14ac:dyDescent="0.25">
      <c r="A128" s="16">
        <f t="shared" si="33"/>
        <v>40</v>
      </c>
      <c r="B128" s="54" t="str">
        <f t="shared" si="41"/>
        <v>местный бюджет</v>
      </c>
      <c r="C128" s="55"/>
      <c r="D128" s="55"/>
      <c r="E128" s="55"/>
      <c r="F128" s="55"/>
      <c r="G128" s="56"/>
      <c r="H128" s="16"/>
      <c r="I128" s="19">
        <f t="shared" si="31"/>
        <v>4500</v>
      </c>
      <c r="J128" s="19">
        <v>0</v>
      </c>
      <c r="K128" s="19">
        <v>0</v>
      </c>
    </row>
    <row r="129" spans="1:11" s="21" customFormat="1" ht="15" customHeight="1" x14ac:dyDescent="0.25">
      <c r="A129" s="16">
        <f t="shared" si="33"/>
        <v>41</v>
      </c>
      <c r="B129" s="54" t="str">
        <f t="shared" si="41"/>
        <v xml:space="preserve">в том числе местный бюджет на условиях софинансирования </v>
      </c>
      <c r="C129" s="55"/>
      <c r="D129" s="55"/>
      <c r="E129" s="55"/>
      <c r="F129" s="55"/>
      <c r="G129" s="56"/>
      <c r="H129" s="16"/>
      <c r="I129" s="19">
        <f t="shared" ref="I129:I136" si="46">E53</f>
        <v>0</v>
      </c>
      <c r="J129" s="19">
        <v>0</v>
      </c>
      <c r="K129" s="19">
        <v>0</v>
      </c>
    </row>
    <row r="130" spans="1:11" s="21" customFormat="1" ht="15" customHeight="1" x14ac:dyDescent="0.25">
      <c r="A130" s="16">
        <f t="shared" si="33"/>
        <v>42</v>
      </c>
      <c r="B130" s="54" t="str">
        <f t="shared" si="41"/>
        <v>внебюджетные источники</v>
      </c>
      <c r="C130" s="55"/>
      <c r="D130" s="55"/>
      <c r="E130" s="55"/>
      <c r="F130" s="55"/>
      <c r="G130" s="56"/>
      <c r="H130" s="16"/>
      <c r="I130" s="19">
        <f t="shared" si="46"/>
        <v>0</v>
      </c>
      <c r="J130" s="19">
        <v>0</v>
      </c>
      <c r="K130" s="19">
        <v>0</v>
      </c>
    </row>
    <row r="131" spans="1:11" s="21" customFormat="1" ht="30" customHeight="1" x14ac:dyDescent="0.25">
      <c r="A131" s="16">
        <f t="shared" si="33"/>
        <v>43</v>
      </c>
      <c r="B131" s="54" t="str">
        <f t="shared" si="41"/>
        <v>Мероприятие 1.6.  Комплексное благоустройство дворовой территории ул. Трубников, д. 46Б, 46В  всего, в том числе:</v>
      </c>
      <c r="C131" s="55"/>
      <c r="D131" s="55"/>
      <c r="E131" s="55"/>
      <c r="F131" s="55"/>
      <c r="G131" s="56"/>
      <c r="H131" s="16"/>
      <c r="I131" s="19">
        <f t="shared" si="46"/>
        <v>33962.33</v>
      </c>
      <c r="J131" s="19">
        <f t="shared" ref="J131:K131" si="47">SUM(J132:J136)-J135</f>
        <v>0</v>
      </c>
      <c r="K131" s="19">
        <f t="shared" si="47"/>
        <v>0</v>
      </c>
    </row>
    <row r="132" spans="1:11" s="21" customFormat="1" ht="15" x14ac:dyDescent="0.25">
      <c r="A132" s="16">
        <f t="shared" si="33"/>
        <v>44</v>
      </c>
      <c r="B132" s="54" t="str">
        <f t="shared" si="41"/>
        <v>федеральный бюджет</v>
      </c>
      <c r="C132" s="55"/>
      <c r="D132" s="55"/>
      <c r="E132" s="55"/>
      <c r="F132" s="55"/>
      <c r="G132" s="56"/>
      <c r="H132" s="16"/>
      <c r="I132" s="19">
        <f t="shared" si="46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f t="shared" si="33"/>
        <v>45</v>
      </c>
      <c r="B133" s="54" t="str">
        <f t="shared" si="41"/>
        <v>областной бюджет</v>
      </c>
      <c r="C133" s="55"/>
      <c r="D133" s="55"/>
      <c r="E133" s="55"/>
      <c r="F133" s="55"/>
      <c r="G133" s="56"/>
      <c r="H133" s="16"/>
      <c r="I133" s="19">
        <f t="shared" si="46"/>
        <v>17150.96</v>
      </c>
      <c r="J133" s="19">
        <v>0</v>
      </c>
      <c r="K133" s="19">
        <v>0</v>
      </c>
    </row>
    <row r="134" spans="1:11" s="21" customFormat="1" ht="15" customHeight="1" x14ac:dyDescent="0.25">
      <c r="A134" s="16">
        <f t="shared" si="33"/>
        <v>46</v>
      </c>
      <c r="B134" s="54" t="str">
        <f t="shared" si="41"/>
        <v>местный бюджет</v>
      </c>
      <c r="C134" s="55"/>
      <c r="D134" s="55"/>
      <c r="E134" s="55"/>
      <c r="F134" s="55"/>
      <c r="G134" s="56"/>
      <c r="H134" s="16"/>
      <c r="I134" s="19">
        <f t="shared" si="46"/>
        <v>10018.900000000001</v>
      </c>
      <c r="J134" s="19">
        <v>0</v>
      </c>
      <c r="K134" s="19">
        <v>0</v>
      </c>
    </row>
    <row r="135" spans="1:11" s="21" customFormat="1" ht="15" customHeight="1" x14ac:dyDescent="0.25">
      <c r="A135" s="16">
        <f t="shared" si="33"/>
        <v>47</v>
      </c>
      <c r="B135" s="54" t="str">
        <f t="shared" si="41"/>
        <v xml:space="preserve">в том числе местный бюджет на условиях софинансирования </v>
      </c>
      <c r="C135" s="55"/>
      <c r="D135" s="55"/>
      <c r="E135" s="55"/>
      <c r="F135" s="55"/>
      <c r="G135" s="56"/>
      <c r="H135" s="16"/>
      <c r="I135" s="19">
        <f t="shared" si="46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f t="shared" si="33"/>
        <v>48</v>
      </c>
      <c r="B136" s="54" t="str">
        <f t="shared" si="41"/>
        <v>внебюджетные источники</v>
      </c>
      <c r="C136" s="55"/>
      <c r="D136" s="55"/>
      <c r="E136" s="55"/>
      <c r="F136" s="55"/>
      <c r="G136" s="56"/>
      <c r="H136" s="16"/>
      <c r="I136" s="19">
        <f t="shared" si="46"/>
        <v>6792.47</v>
      </c>
      <c r="J136" s="19">
        <v>0</v>
      </c>
      <c r="K136" s="19">
        <v>0</v>
      </c>
    </row>
    <row r="137" spans="1:11" s="21" customFormat="1" ht="30" customHeight="1" x14ac:dyDescent="0.25">
      <c r="A137" s="16">
        <f t="shared" si="33"/>
        <v>49</v>
      </c>
      <c r="B137" s="54" t="str">
        <f t="shared" si="41"/>
        <v>Мероприятие 2. Отлов и содержание безнадзорных собак, за счет субвенции из областного бюджета, в том числе:</v>
      </c>
      <c r="C137" s="55"/>
      <c r="D137" s="55"/>
      <c r="E137" s="55"/>
      <c r="F137" s="55"/>
      <c r="G137" s="56"/>
      <c r="H137" s="16" t="s">
        <v>26</v>
      </c>
      <c r="I137" s="19">
        <f t="shared" ref="I137:I156" si="48">E61</f>
        <v>4089.4</v>
      </c>
      <c r="J137" s="19">
        <f t="shared" ref="J137:K137" si="49">SUM(J138:J142)+J141</f>
        <v>1703.9166666666667</v>
      </c>
      <c r="K137" s="19">
        <f t="shared" si="49"/>
        <v>2726.2666666666669</v>
      </c>
    </row>
    <row r="138" spans="1:11" s="21" customFormat="1" ht="15" x14ac:dyDescent="0.25">
      <c r="A138" s="16">
        <f t="shared" si="33"/>
        <v>50</v>
      </c>
      <c r="B138" s="54" t="str">
        <f t="shared" si="41"/>
        <v>федеральный бюджет</v>
      </c>
      <c r="C138" s="55"/>
      <c r="D138" s="55"/>
      <c r="E138" s="55"/>
      <c r="F138" s="55"/>
      <c r="G138" s="56"/>
      <c r="H138" s="16"/>
      <c r="I138" s="19">
        <f t="shared" si="48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f t="shared" si="33"/>
        <v>51</v>
      </c>
      <c r="B139" s="54" t="str">
        <f t="shared" si="41"/>
        <v>областной бюджет</v>
      </c>
      <c r="C139" s="55"/>
      <c r="D139" s="55"/>
      <c r="E139" s="55"/>
      <c r="F139" s="55"/>
      <c r="G139" s="56"/>
      <c r="H139" s="33"/>
      <c r="I139" s="19">
        <f t="shared" si="48"/>
        <v>4089.4</v>
      </c>
      <c r="J139" s="19">
        <f>I139/12*5</f>
        <v>1703.9166666666667</v>
      </c>
      <c r="K139" s="19">
        <f>I139/12*8</f>
        <v>2726.2666666666669</v>
      </c>
    </row>
    <row r="140" spans="1:11" s="21" customFormat="1" ht="15" customHeight="1" x14ac:dyDescent="0.25">
      <c r="A140" s="16">
        <f t="shared" si="33"/>
        <v>52</v>
      </c>
      <c r="B140" s="54" t="str">
        <f t="shared" si="41"/>
        <v>местный бюджет</v>
      </c>
      <c r="C140" s="55"/>
      <c r="D140" s="55"/>
      <c r="E140" s="55"/>
      <c r="F140" s="55"/>
      <c r="G140" s="56"/>
      <c r="H140" s="33"/>
      <c r="I140" s="19">
        <f t="shared" si="48"/>
        <v>0</v>
      </c>
      <c r="J140" s="19">
        <v>0</v>
      </c>
      <c r="K140" s="19">
        <v>0</v>
      </c>
    </row>
    <row r="141" spans="1:11" s="21" customFormat="1" ht="15" customHeight="1" x14ac:dyDescent="0.25">
      <c r="A141" s="16">
        <f t="shared" si="33"/>
        <v>53</v>
      </c>
      <c r="B141" s="54" t="str">
        <f t="shared" si="41"/>
        <v xml:space="preserve">в том числе местный бюджет на условиях софинансирования </v>
      </c>
      <c r="C141" s="55"/>
      <c r="D141" s="55"/>
      <c r="E141" s="55"/>
      <c r="F141" s="55"/>
      <c r="G141" s="56"/>
      <c r="H141" s="16"/>
      <c r="I141" s="19">
        <f t="shared" si="48"/>
        <v>0</v>
      </c>
      <c r="J141" s="19">
        <v>0</v>
      </c>
      <c r="K141" s="19">
        <v>0</v>
      </c>
    </row>
    <row r="142" spans="1:11" s="21" customFormat="1" ht="15" customHeight="1" x14ac:dyDescent="0.25">
      <c r="A142" s="16">
        <f t="shared" si="33"/>
        <v>54</v>
      </c>
      <c r="B142" s="54" t="str">
        <f t="shared" si="41"/>
        <v>внебюджетные источники</v>
      </c>
      <c r="C142" s="55"/>
      <c r="D142" s="55"/>
      <c r="E142" s="55"/>
      <c r="F142" s="55"/>
      <c r="G142" s="56"/>
      <c r="H142" s="33"/>
      <c r="I142" s="19">
        <f t="shared" si="48"/>
        <v>0</v>
      </c>
      <c r="J142" s="19">
        <v>0</v>
      </c>
      <c r="K142" s="19">
        <v>0</v>
      </c>
    </row>
    <row r="143" spans="1:11" s="21" customFormat="1" ht="30" customHeight="1" x14ac:dyDescent="0.25">
      <c r="A143" s="16">
        <f t="shared" si="33"/>
        <v>55</v>
      </c>
      <c r="B143" s="54" t="str">
        <f t="shared" si="41"/>
        <v xml:space="preserve">Мероприятие 3. Организация проведения мероприятий по предупреждению и ликвидации болезней животных всего, в том числе:                         </v>
      </c>
      <c r="C143" s="55"/>
      <c r="D143" s="55"/>
      <c r="E143" s="55"/>
      <c r="F143" s="55"/>
      <c r="G143" s="56"/>
      <c r="H143" s="27" t="s">
        <v>27</v>
      </c>
      <c r="I143" s="19">
        <f t="shared" si="48"/>
        <v>156.5</v>
      </c>
      <c r="J143" s="19">
        <f t="shared" ref="J143:K143" si="50">SUM(J144:J148)-J147</f>
        <v>0</v>
      </c>
      <c r="K143" s="19">
        <f t="shared" si="50"/>
        <v>0</v>
      </c>
    </row>
    <row r="144" spans="1:11" s="21" customFormat="1" ht="15" x14ac:dyDescent="0.25">
      <c r="A144" s="16">
        <f t="shared" si="33"/>
        <v>56</v>
      </c>
      <c r="B144" s="54" t="str">
        <f t="shared" si="41"/>
        <v>федеральный бюджет</v>
      </c>
      <c r="C144" s="55"/>
      <c r="D144" s="55"/>
      <c r="E144" s="55"/>
      <c r="F144" s="55"/>
      <c r="G144" s="56"/>
      <c r="H144" s="16"/>
      <c r="I144" s="19">
        <f t="shared" si="48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f t="shared" si="33"/>
        <v>57</v>
      </c>
      <c r="B145" s="54" t="str">
        <f t="shared" si="41"/>
        <v>областной бюджет</v>
      </c>
      <c r="C145" s="55"/>
      <c r="D145" s="55"/>
      <c r="E145" s="55"/>
      <c r="F145" s="55"/>
      <c r="G145" s="56"/>
      <c r="H145" s="16"/>
      <c r="I145" s="19">
        <f t="shared" si="48"/>
        <v>156.5</v>
      </c>
      <c r="J145" s="19">
        <v>0</v>
      </c>
      <c r="K145" s="19">
        <v>0</v>
      </c>
    </row>
    <row r="146" spans="1:11" s="21" customFormat="1" ht="15" customHeight="1" x14ac:dyDescent="0.25">
      <c r="A146" s="16">
        <f t="shared" si="33"/>
        <v>58</v>
      </c>
      <c r="B146" s="54" t="str">
        <f t="shared" si="41"/>
        <v>местный бюджет</v>
      </c>
      <c r="C146" s="55"/>
      <c r="D146" s="55"/>
      <c r="E146" s="55"/>
      <c r="F146" s="55"/>
      <c r="G146" s="56"/>
      <c r="H146" s="33"/>
      <c r="I146" s="19">
        <f t="shared" si="48"/>
        <v>0</v>
      </c>
      <c r="J146" s="19">
        <v>0</v>
      </c>
      <c r="K146" s="19">
        <v>0</v>
      </c>
    </row>
    <row r="147" spans="1:11" s="21" customFormat="1" ht="15" customHeight="1" x14ac:dyDescent="0.25">
      <c r="A147" s="16">
        <f t="shared" si="33"/>
        <v>59</v>
      </c>
      <c r="B147" s="54" t="str">
        <f t="shared" si="41"/>
        <v xml:space="preserve">в том числе местный бюджет на условиях софинансирования </v>
      </c>
      <c r="C147" s="55"/>
      <c r="D147" s="55"/>
      <c r="E147" s="55"/>
      <c r="F147" s="55"/>
      <c r="G147" s="56"/>
      <c r="H147" s="16"/>
      <c r="I147" s="19">
        <f t="shared" si="48"/>
        <v>0</v>
      </c>
      <c r="J147" s="19">
        <v>0</v>
      </c>
      <c r="K147" s="19">
        <v>0</v>
      </c>
    </row>
    <row r="148" spans="1:11" s="21" customFormat="1" ht="15" customHeight="1" x14ac:dyDescent="0.25">
      <c r="A148" s="16">
        <f t="shared" si="33"/>
        <v>60</v>
      </c>
      <c r="B148" s="54" t="str">
        <f t="shared" si="41"/>
        <v>внебюджетные источники</v>
      </c>
      <c r="C148" s="55"/>
      <c r="D148" s="55"/>
      <c r="E148" s="55"/>
      <c r="F148" s="55"/>
      <c r="G148" s="56"/>
      <c r="H148" s="33"/>
      <c r="I148" s="19">
        <f t="shared" si="48"/>
        <v>0</v>
      </c>
      <c r="J148" s="19">
        <v>0</v>
      </c>
      <c r="K148" s="19">
        <v>0</v>
      </c>
    </row>
    <row r="149" spans="1:11" s="21" customFormat="1" ht="30" customHeight="1" x14ac:dyDescent="0.25">
      <c r="A149" s="16">
        <f t="shared" si="33"/>
        <v>61</v>
      </c>
      <c r="B149" s="54" t="str">
        <f t="shared" si="41"/>
        <v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v>
      </c>
      <c r="C149" s="55"/>
      <c r="D149" s="55"/>
      <c r="E149" s="55"/>
      <c r="F149" s="55"/>
      <c r="G149" s="56"/>
      <c r="H149" s="16" t="s">
        <v>13</v>
      </c>
      <c r="I149" s="19">
        <f t="shared" si="48"/>
        <v>27834.910000000003</v>
      </c>
      <c r="J149" s="19">
        <f t="shared" ref="J149:K149" si="51">SUM(J150:J152,J156)</f>
        <v>11597.879166666666</v>
      </c>
      <c r="K149" s="19">
        <f t="shared" si="51"/>
        <v>18556.606666666667</v>
      </c>
    </row>
    <row r="150" spans="1:11" s="21" customFormat="1" ht="15" x14ac:dyDescent="0.25">
      <c r="A150" s="16">
        <f t="shared" si="33"/>
        <v>62</v>
      </c>
      <c r="B150" s="54" t="str">
        <f t="shared" si="41"/>
        <v>федеральный бюджет</v>
      </c>
      <c r="C150" s="55"/>
      <c r="D150" s="55"/>
      <c r="E150" s="55"/>
      <c r="F150" s="55"/>
      <c r="G150" s="56"/>
      <c r="H150" s="16"/>
      <c r="I150" s="19">
        <f t="shared" si="48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f t="shared" si="33"/>
        <v>63</v>
      </c>
      <c r="B151" s="54" t="str">
        <f t="shared" si="41"/>
        <v>областной бюджет</v>
      </c>
      <c r="C151" s="55"/>
      <c r="D151" s="55"/>
      <c r="E151" s="55"/>
      <c r="F151" s="55"/>
      <c r="G151" s="56"/>
      <c r="H151" s="16"/>
      <c r="I151" s="19">
        <f t="shared" si="48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f t="shared" si="33"/>
        <v>64</v>
      </c>
      <c r="B152" s="54" t="str">
        <f t="shared" si="41"/>
        <v>местный бюджет</v>
      </c>
      <c r="C152" s="55"/>
      <c r="D152" s="55"/>
      <c r="E152" s="55"/>
      <c r="F152" s="55"/>
      <c r="G152" s="56"/>
      <c r="H152" s="16"/>
      <c r="I152" s="19">
        <f t="shared" si="48"/>
        <v>27834.910000000003</v>
      </c>
      <c r="J152" s="19">
        <f t="shared" ref="J152:K152" si="52">SUM(J153:J154)</f>
        <v>11597.879166666666</v>
      </c>
      <c r="K152" s="19">
        <f t="shared" si="52"/>
        <v>18556.606666666667</v>
      </c>
    </row>
    <row r="153" spans="1:11" s="21" customFormat="1" ht="15" customHeight="1" x14ac:dyDescent="0.25">
      <c r="A153" s="16">
        <f t="shared" si="33"/>
        <v>65</v>
      </c>
      <c r="B153" s="64" t="s">
        <v>12</v>
      </c>
      <c r="C153" s="65"/>
      <c r="D153" s="65"/>
      <c r="E153" s="65"/>
      <c r="F153" s="65"/>
      <c r="G153" s="66"/>
      <c r="H153" s="16"/>
      <c r="I153" s="19">
        <f t="shared" si="48"/>
        <v>11296.51</v>
      </c>
      <c r="J153" s="19">
        <f>I153/12*5</f>
        <v>4706.8791666666666</v>
      </c>
      <c r="K153" s="19">
        <f>I153/12*8</f>
        <v>7531.0066666666671</v>
      </c>
    </row>
    <row r="154" spans="1:11" s="21" customFormat="1" ht="15" customHeight="1" x14ac:dyDescent="0.25">
      <c r="A154" s="16">
        <f t="shared" ref="A154:A156" si="53">A78</f>
        <v>66</v>
      </c>
      <c r="B154" s="64" t="s">
        <v>14</v>
      </c>
      <c r="C154" s="65"/>
      <c r="D154" s="65"/>
      <c r="E154" s="65"/>
      <c r="F154" s="65"/>
      <c r="G154" s="66"/>
      <c r="H154" s="16"/>
      <c r="I154" s="19">
        <f t="shared" si="48"/>
        <v>16538.400000000001</v>
      </c>
      <c r="J154" s="19">
        <f>I154/12*5</f>
        <v>6891</v>
      </c>
      <c r="K154" s="19">
        <f>I154/12*8</f>
        <v>11025.6</v>
      </c>
    </row>
    <row r="155" spans="1:11" s="21" customFormat="1" ht="15" customHeight="1" x14ac:dyDescent="0.25">
      <c r="A155" s="16">
        <f t="shared" si="53"/>
        <v>67</v>
      </c>
      <c r="B155" s="54" t="str">
        <f>B79</f>
        <v xml:space="preserve">в том числе местный бюджет на условиях софинансирования </v>
      </c>
      <c r="C155" s="55"/>
      <c r="D155" s="55"/>
      <c r="E155" s="55"/>
      <c r="F155" s="55"/>
      <c r="G155" s="56"/>
      <c r="H155" s="16"/>
      <c r="I155" s="19">
        <f t="shared" si="48"/>
        <v>0</v>
      </c>
      <c r="J155" s="19">
        <v>0</v>
      </c>
      <c r="K155" s="19">
        <v>0</v>
      </c>
    </row>
    <row r="156" spans="1:11" s="21" customFormat="1" ht="15" x14ac:dyDescent="0.25">
      <c r="A156" s="16">
        <f t="shared" si="53"/>
        <v>68</v>
      </c>
      <c r="B156" s="54" t="str">
        <f>B80</f>
        <v>внебюджетные источники</v>
      </c>
      <c r="C156" s="55"/>
      <c r="D156" s="55"/>
      <c r="E156" s="55"/>
      <c r="F156" s="55"/>
      <c r="G156" s="56"/>
      <c r="H156" s="16"/>
      <c r="I156" s="19">
        <f t="shared" si="48"/>
        <v>0</v>
      </c>
      <c r="J156" s="19">
        <v>0</v>
      </c>
      <c r="K156" s="19">
        <v>0</v>
      </c>
    </row>
  </sheetData>
  <autoFilter ref="A12:K81"/>
  <mergeCells count="83">
    <mergeCell ref="B155:G155"/>
    <mergeCell ref="B156:G156"/>
    <mergeCell ref="B131:G131"/>
    <mergeCell ref="B132:G132"/>
    <mergeCell ref="B133:G133"/>
    <mergeCell ref="B134:G134"/>
    <mergeCell ref="B135:G135"/>
    <mergeCell ref="B136:G136"/>
    <mergeCell ref="B138:G138"/>
    <mergeCell ref="B137:G137"/>
    <mergeCell ref="B141:G141"/>
    <mergeCell ref="B140:G140"/>
    <mergeCell ref="B139:G139"/>
    <mergeCell ref="B130:G130"/>
    <mergeCell ref="B129:G129"/>
    <mergeCell ref="B154:G154"/>
    <mergeCell ref="B128:G128"/>
    <mergeCell ref="B149:G149"/>
    <mergeCell ref="B153:G153"/>
    <mergeCell ref="B152:G152"/>
    <mergeCell ref="B151:G151"/>
    <mergeCell ref="B150:G150"/>
    <mergeCell ref="B148:G148"/>
    <mergeCell ref="B147:G147"/>
    <mergeCell ref="B146:G146"/>
    <mergeCell ref="B145:G145"/>
    <mergeCell ref="B144:G144"/>
    <mergeCell ref="B143:G143"/>
    <mergeCell ref="B142:G142"/>
    <mergeCell ref="B107:G107"/>
    <mergeCell ref="B99:G99"/>
    <mergeCell ref="B98:G98"/>
    <mergeCell ref="B106:G106"/>
    <mergeCell ref="B105:G105"/>
    <mergeCell ref="B102:G102"/>
    <mergeCell ref="B104:G104"/>
    <mergeCell ref="B103:G103"/>
    <mergeCell ref="A7:K7"/>
    <mergeCell ref="A8:K8"/>
    <mergeCell ref="A10:A11"/>
    <mergeCell ref="B10:B11"/>
    <mergeCell ref="C10:C11"/>
    <mergeCell ref="K10:K11"/>
    <mergeCell ref="D10:J10"/>
    <mergeCell ref="B127:G127"/>
    <mergeCell ref="B126:G126"/>
    <mergeCell ref="B118:G118"/>
    <mergeCell ref="B122:G122"/>
    <mergeCell ref="B121:G121"/>
    <mergeCell ref="B120:G120"/>
    <mergeCell ref="B119:G119"/>
    <mergeCell ref="B96:G96"/>
    <mergeCell ref="B95:G95"/>
    <mergeCell ref="B115:G115"/>
    <mergeCell ref="B114:G114"/>
    <mergeCell ref="B125:G125"/>
    <mergeCell ref="B124:G124"/>
    <mergeCell ref="B123:G123"/>
    <mergeCell ref="B117:G117"/>
    <mergeCell ref="B116:G116"/>
    <mergeCell ref="B113:G113"/>
    <mergeCell ref="B112:G112"/>
    <mergeCell ref="B111:G111"/>
    <mergeCell ref="B110:G110"/>
    <mergeCell ref="B97:G97"/>
    <mergeCell ref="B109:G109"/>
    <mergeCell ref="B108:G108"/>
    <mergeCell ref="I86:K86"/>
    <mergeCell ref="A82:K82"/>
    <mergeCell ref="A83:K83"/>
    <mergeCell ref="A84:K84"/>
    <mergeCell ref="B101:G101"/>
    <mergeCell ref="B100:G100"/>
    <mergeCell ref="B91:G91"/>
    <mergeCell ref="H86:H87"/>
    <mergeCell ref="B86:G87"/>
    <mergeCell ref="A86:A87"/>
    <mergeCell ref="B90:G90"/>
    <mergeCell ref="B89:G89"/>
    <mergeCell ref="B88:G88"/>
    <mergeCell ref="B94:G94"/>
    <mergeCell ref="B93:G93"/>
    <mergeCell ref="B92:G92"/>
  </mergeCells>
  <pageMargins left="0.39370078740157483" right="0.39370078740157483" top="1.1811023622047245" bottom="0.47244094488188981" header="0.39370078740157483" footer="0"/>
  <pageSetup paperSize="9" scale="80" firstPageNumber="10" fitToHeight="0" orientation="landscape" useFirstPageNumber="1" r:id="rId1"/>
  <headerFooter>
    <oddHeader>&amp;C&amp;"Liberation Serif,обычный"&amp;12&amp;P</oddHeader>
  </headerFooter>
  <rowBreaks count="1" manualBreakCount="1">
    <brk id="8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2025-09-03T05:15:17Z</cp:lastPrinted>
  <dcterms:created xsi:type="dcterms:W3CDTF">2020-03-12T05:11:07Z</dcterms:created>
  <dcterms:modified xsi:type="dcterms:W3CDTF">2025-09-03T05:15:20Z</dcterms:modified>
</cp:coreProperties>
</file>