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_Проекты\на 2026-2028\БДД\"/>
    </mc:Choice>
  </mc:AlternateContent>
  <bookViews>
    <workbookView xWindow="0" yWindow="0" windowWidth="19200" windowHeight="11595" tabRatio="531"/>
  </bookViews>
  <sheets>
    <sheet name="раздел 3" sheetId="1" r:id="rId1"/>
  </sheets>
  <definedNames>
    <definedName name="_xlnm._FilterDatabase" localSheetId="0" hidden="1">'раздел 3'!$A$13:$K$42</definedName>
    <definedName name="_xlnm.Print_Area" localSheetId="0">'раздел 3'!$A$1:$K$80</definedName>
  </definedNames>
  <calcPr calcId="152511"/>
</workbook>
</file>

<file path=xl/calcChain.xml><?xml version="1.0" encoding="utf-8"?>
<calcChain xmlns="http://schemas.openxmlformats.org/spreadsheetml/2006/main">
  <c r="H28" i="1" l="1"/>
  <c r="I28" i="1"/>
  <c r="J28" i="1"/>
  <c r="G28" i="1"/>
  <c r="F28" i="1"/>
  <c r="E28" i="1"/>
  <c r="I78" i="1" l="1"/>
  <c r="I57" i="1" l="1"/>
  <c r="J58" i="1"/>
  <c r="J59" i="1"/>
  <c r="J61" i="1"/>
  <c r="J62" i="1"/>
  <c r="I62" i="1"/>
  <c r="I61" i="1"/>
  <c r="I60" i="1"/>
  <c r="I59" i="1"/>
  <c r="I58" i="1"/>
  <c r="F20" i="1"/>
  <c r="G20" i="1"/>
  <c r="H20" i="1"/>
  <c r="I20" i="1"/>
  <c r="J20" i="1"/>
  <c r="F21" i="1"/>
  <c r="G21" i="1"/>
  <c r="H21" i="1"/>
  <c r="I21" i="1"/>
  <c r="J21" i="1"/>
  <c r="F22" i="1"/>
  <c r="G22" i="1"/>
  <c r="H22" i="1"/>
  <c r="I22" i="1"/>
  <c r="J22" i="1"/>
  <c r="F23" i="1"/>
  <c r="G23" i="1"/>
  <c r="H23" i="1"/>
  <c r="I23" i="1"/>
  <c r="J23" i="1"/>
  <c r="F24" i="1"/>
  <c r="G24" i="1"/>
  <c r="H24" i="1"/>
  <c r="I24" i="1"/>
  <c r="J24" i="1"/>
  <c r="E21" i="1"/>
  <c r="E22" i="1"/>
  <c r="E23" i="1"/>
  <c r="E24" i="1"/>
  <c r="E20" i="1"/>
  <c r="H70" i="1" l="1"/>
  <c r="H71" i="1"/>
  <c r="H72" i="1"/>
  <c r="H73" i="1"/>
  <c r="H74" i="1"/>
  <c r="H76" i="1"/>
  <c r="H77" i="1"/>
  <c r="H78" i="1"/>
  <c r="H79" i="1"/>
  <c r="H80" i="1"/>
  <c r="H64" i="1"/>
  <c r="H65" i="1"/>
  <c r="H67" i="1"/>
  <c r="H68" i="1"/>
  <c r="I75" i="1" l="1"/>
  <c r="I69" i="1"/>
  <c r="I63" i="1"/>
  <c r="H59" i="1" l="1"/>
  <c r="E31" i="1"/>
  <c r="H69" i="1" s="1"/>
  <c r="E25" i="1" l="1"/>
  <c r="H63" i="1" s="1"/>
  <c r="H66" i="1"/>
  <c r="J66" i="1" s="1"/>
  <c r="H60" i="1"/>
  <c r="H61" i="1"/>
  <c r="J60" i="1" l="1"/>
  <c r="J57" i="1" s="1"/>
  <c r="H62" i="1"/>
  <c r="H58" i="1"/>
  <c r="E37" i="1" l="1"/>
  <c r="H75" i="1" s="1"/>
  <c r="F37" i="1"/>
  <c r="G37" i="1"/>
  <c r="H37" i="1"/>
  <c r="I37" i="1"/>
  <c r="J37" i="1"/>
  <c r="D38" i="1"/>
  <c r="D39" i="1"/>
  <c r="D40" i="1"/>
  <c r="D41" i="1"/>
  <c r="D42" i="1"/>
  <c r="D37" i="1" l="1"/>
  <c r="D36" i="1"/>
  <c r="D35" i="1"/>
  <c r="G31" i="1"/>
  <c r="F31" i="1"/>
  <c r="D33" i="1"/>
  <c r="D32" i="1"/>
  <c r="J31" i="1"/>
  <c r="I31" i="1"/>
  <c r="H31" i="1"/>
  <c r="E19" i="1" l="1"/>
  <c r="H57" i="1" s="1"/>
  <c r="D34" i="1"/>
  <c r="D31" i="1" s="1"/>
  <c r="J69" i="1"/>
  <c r="J55" i="1"/>
  <c r="I55" i="1"/>
  <c r="J53" i="1"/>
  <c r="I53" i="1"/>
  <c r="J56" i="1"/>
  <c r="I56" i="1"/>
  <c r="J52" i="1"/>
  <c r="I52" i="1"/>
  <c r="J78" i="1"/>
  <c r="J75" i="1" s="1"/>
  <c r="J63" i="1" l="1"/>
  <c r="J54" i="1" l="1"/>
  <c r="J51" i="1" s="1"/>
  <c r="I54" i="1"/>
  <c r="I51" i="1" s="1"/>
  <c r="E17" i="1"/>
  <c r="H55" i="1" s="1"/>
  <c r="E16" i="1" l="1"/>
  <c r="H54" i="1" s="1"/>
  <c r="E14" i="1" l="1"/>
  <c r="H52" i="1" s="1"/>
  <c r="F25" i="1" l="1"/>
  <c r="G25" i="1"/>
  <c r="H25" i="1"/>
  <c r="I25" i="1"/>
  <c r="J25" i="1"/>
  <c r="G16" i="1"/>
  <c r="H16" i="1"/>
  <c r="I16" i="1"/>
  <c r="J16" i="1"/>
  <c r="D28" i="1"/>
  <c r="D30" i="1"/>
  <c r="D29" i="1"/>
  <c r="D27" i="1"/>
  <c r="D26" i="1"/>
  <c r="F16" i="1" l="1"/>
  <c r="F19" i="1"/>
  <c r="I19" i="1"/>
  <c r="J19" i="1"/>
  <c r="H19" i="1"/>
  <c r="G19" i="1"/>
  <c r="D25" i="1"/>
  <c r="E15" i="1"/>
  <c r="H53" i="1" s="1"/>
  <c r="F15" i="1"/>
  <c r="G15" i="1"/>
  <c r="H15" i="1"/>
  <c r="I15" i="1"/>
  <c r="J15" i="1"/>
  <c r="F17" i="1"/>
  <c r="G17" i="1"/>
  <c r="H17" i="1"/>
  <c r="I17" i="1"/>
  <c r="J17" i="1"/>
  <c r="E18" i="1"/>
  <c r="H56" i="1" s="1"/>
  <c r="F18" i="1"/>
  <c r="G18" i="1"/>
  <c r="H18" i="1"/>
  <c r="I18" i="1"/>
  <c r="J18" i="1"/>
  <c r="F14" i="1"/>
  <c r="G14" i="1"/>
  <c r="H14" i="1"/>
  <c r="I14" i="1"/>
  <c r="J14" i="1"/>
  <c r="E13" i="1" l="1"/>
  <c r="H51" i="1" s="1"/>
  <c r="D16" i="1"/>
  <c r="D24" i="1"/>
  <c r="D23" i="1"/>
  <c r="D21" i="1"/>
  <c r="D20" i="1"/>
  <c r="D17" i="1" l="1"/>
  <c r="D15" i="1" l="1"/>
  <c r="D18" i="1"/>
  <c r="I13" i="1" l="1"/>
  <c r="H13" i="1" l="1"/>
  <c r="J13" i="1"/>
  <c r="D14" i="1" l="1"/>
  <c r="D13" i="1" s="1"/>
  <c r="F13" i="1" l="1"/>
  <c r="D22" i="1"/>
  <c r="D19" i="1" s="1"/>
  <c r="G13" i="1"/>
</calcChain>
</file>

<file path=xl/sharedStrings.xml><?xml version="1.0" encoding="utf-8"?>
<sst xmlns="http://schemas.openxmlformats.org/spreadsheetml/2006/main" count="99" uniqueCount="46">
  <si>
    <t>к постановлению Администрации</t>
  </si>
  <si>
    <t>от__________________ №______</t>
  </si>
  <si>
    <t>№ п/п</t>
  </si>
  <si>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</si>
  <si>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</si>
  <si>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</si>
  <si>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</si>
  <si>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УЖКХиС</t>
  </si>
  <si>
    <t>федеральный бюджет</t>
  </si>
  <si>
    <t>областной бюджет</t>
  </si>
  <si>
    <t>местный бюджет</t>
  </si>
  <si>
    <t>внебюджетные источники</t>
  </si>
  <si>
    <t>2026 год</t>
  </si>
  <si>
    <t>2027 год</t>
  </si>
  <si>
    <t>2028 год</t>
  </si>
  <si>
    <t>2029 год</t>
  </si>
  <si>
    <t>РАЗДЕЛ 3. ПЛАН МЕРОПРИЯТИЙ ПО ВЫПОЛНЕНИЮ МУНИЦИПАЛЬНОЙ ПРОГРАММЫ</t>
  </si>
  <si>
    <t>Ответственный исполнитель мероприятия</t>
  </si>
  <si>
    <t>в том числе местный бюджет на условиях софинансирования</t>
  </si>
  <si>
    <t>ВСЕГО по муниципальной программе,
в том числе:</t>
  </si>
  <si>
    <t>1.1.1., 1.1.2.</t>
  </si>
  <si>
    <t>1.2.1.</t>
  </si>
  <si>
    <t>Мероприятие 2. Строительство, модернизация, реконструкция, ремонт и техническое обслуживание, разработка проектно-сметной документации и прохождение экспертизы проектов строительства, капитального ремонта, ремонта, реконструкции и модернизации сетей наружного освещения, расходы на электроэнергию наружного освещения всего, в том числе:</t>
  </si>
  <si>
    <t>Форма 2</t>
  </si>
  <si>
    <t>ПЛАН МЕРОПРИЯТИЙ ПО ВЫПОЛНЕНИЮ МУНИЦИПАЛЬНОЙ ПРОГРАММЫ</t>
  </si>
  <si>
    <t>текущий год</t>
  </si>
  <si>
    <t>1-ое полугодие</t>
  </si>
  <si>
    <t>девять месяцев</t>
  </si>
  <si>
    <t>Объем расходов на выполнение мероприятия,
тыс. рублей</t>
  </si>
  <si>
    <t>ВСЕГО по муниципальной программе, в том числе:</t>
  </si>
  <si>
    <t>Форма 1</t>
  </si>
  <si>
    <t>муниципального округа Первоуральск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</si>
  <si>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 разработка и актуализация программы комплексного развития транспортной инфраструктуры муниципального округа всего, в том числе:</t>
  </si>
  <si>
    <t>Мероприятие 1.1. Проектирование, строительство, реконструкцию, капитальный ремонт, ремонт и содержание автомобильных дорог общего пользования и искусственных дорожных сооружений на них всего, в том числе:</t>
  </si>
  <si>
    <t>9Д400</t>
  </si>
  <si>
    <t>Мероприятие 1.3. Расходы на оснащение, замену и содержание технических средств обеспечения транспортной безопасности на объектах транспортной инфраструктуры всего, в том числе:</t>
  </si>
  <si>
    <t>Приложение 2</t>
  </si>
  <si>
    <t>«БЕЗОПАСНОСТЬ ДОРОЖНОГО ДВИЖЕНИЯ В МУНИЦИПАЛЬНОМ ОКРУГЕ ПЕРВОУРАЛЬСК НА 2026 - 20231 ГОДЫ»</t>
  </si>
  <si>
    <t>2030 год</t>
  </si>
  <si>
    <t>2031 год</t>
  </si>
  <si>
    <t>«БЕЗОПАСНОСТЬ ДОРОЖНОГО ДВИЖЕНИЯ В МУНИЦИПАЛЬНОМ ОКРУГЕ ПЕРВОУРАЛЬСК НА 2026 - 2031 ГОДЫ»</t>
  </si>
  <si>
    <t>на 2026 год с разбивокй по отчетным периодам</t>
  </si>
  <si>
    <t>Мероприятие 1. Капитальный ремонт, ремонт и содержанию автомобильных дорог всего, в том числе:</t>
  </si>
  <si>
    <t>Мероприятие 2. Капитальный ремонт, ремонт и содержание наружного освещения всего, в том числе:</t>
  </si>
  <si>
    <t>Мероприятие 1.1. Проектирование, капитальный ремонт, ремонт и содержание автомобильных дорог общего пользования и искусственных дорожных сооружений на них всего, в том числе:</t>
  </si>
  <si>
    <t>Мероприятие 1.2. Расходы на оснащение, замену и содержание технических средств обеспечения транспортной безопасности на объектах транспортной инфраструктуры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</si>
</sst>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\-??_);_(@_)"/>
    <numFmt numFmtId="166" formatCode=";;;"/>
  </numFmts>
  <fonts count="10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8"/>
      <name val="Liberation Serif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" fontId="4" fillId="2" borderId="7">
      <alignment horizontal="right" vertical="top" shrinkToFit="1"/>
    </xf>
    <xf numFmtId="0" fontId="1" fillId="0" borderId="0"/>
    <xf numFmtId="165" fontId="8" fillId="0" borderId="0" applyFill="0" applyBorder="0" applyAlignment="0" applyProtection="0"/>
    <xf numFmtId="0" fontId="8" fillId="0" borderId="0"/>
    <xf numFmtId="0" fontId="9" fillId="0" borderId="0"/>
  </cellStyleXfs>
  <cellXfs count="56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justify" vertical="top"/>
    </xf>
    <xf numFmtId="0" fontId="7" fillId="3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6" fillId="0" borderId="0" xfId="0" applyFont="1" applyFill="1" applyBorder="1" applyAlignment="1">
      <alignment vertical="top" wrapText="1"/>
    </xf>
    <xf numFmtId="0" fontId="2" fillId="0" borderId="0" xfId="2" applyFont="1" applyFill="1" applyAlignment="1">
      <alignment horizontal="justify"/>
    </xf>
    <xf numFmtId="0" fontId="2" fillId="0" borderId="0" xfId="2" applyFont="1" applyFill="1"/>
    <xf numFmtId="166" fontId="2" fillId="0" borderId="0" xfId="2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9" fillId="0" borderId="0" xfId="5" applyFont="1" applyAlignment="1" applyProtection="1">
      <alignment horizontal="center"/>
      <protection locked="0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center"/>
    </xf>
    <xf numFmtId="0" fontId="5" fillId="3" borderId="0" xfId="0" applyFont="1" applyFill="1" applyAlignment="1">
      <alignment vertical="top"/>
    </xf>
    <xf numFmtId="2" fontId="5" fillId="0" borderId="0" xfId="0" applyNumberFormat="1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</cellXfs>
  <cellStyles count="6">
    <cellStyle name="xl36" xfId="1"/>
    <cellStyle name="Обычный" xfId="0" builtinId="0"/>
    <cellStyle name="Обычный 13" xfId="4"/>
    <cellStyle name="Обычный 2" xfId="2"/>
    <cellStyle name="Обычный 3" xfId="5"/>
    <cellStyle name="Финансов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U181"/>
  <sheetViews>
    <sheetView tabSelected="1" view="pageBreakPreview" topLeftCell="A9" zoomScale="90" zoomScaleNormal="100" zoomScaleSheetLayoutView="90" workbookViewId="0">
      <selection activeCell="I39" sqref="I39"/>
    </sheetView>
  </sheetViews>
  <sheetFormatPr defaultRowHeight="15" x14ac:dyDescent="0.25"/>
  <cols>
    <col min="1" max="1" width="5.28515625" style="9" customWidth="1"/>
    <col min="2" max="2" width="61" style="9" customWidth="1"/>
    <col min="3" max="3" width="14.42578125" style="10" customWidth="1"/>
    <col min="4" max="4" width="13.85546875" style="9" customWidth="1"/>
    <col min="5" max="10" width="14.5703125" style="9" customWidth="1"/>
    <col min="11" max="11" width="13.5703125" style="9" customWidth="1"/>
    <col min="12" max="12" width="6.85546875" style="9" bestFit="1" customWidth="1"/>
    <col min="13" max="13" width="10.5703125" style="30" bestFit="1" customWidth="1"/>
    <col min="14" max="18" width="9.7109375" style="30" bestFit="1" customWidth="1"/>
    <col min="19" max="20" width="9.140625" style="30" customWidth="1"/>
    <col min="21" max="21" width="9.140625" style="30"/>
    <col min="22" max="16384" width="9.140625" style="9"/>
  </cols>
  <sheetData>
    <row r="1" spans="1:21" hidden="1" x14ac:dyDescent="0.25">
      <c r="I1" s="11" t="s">
        <v>36</v>
      </c>
    </row>
    <row r="2" spans="1:21" hidden="1" x14ac:dyDescent="0.25">
      <c r="I2" s="11" t="s">
        <v>0</v>
      </c>
    </row>
    <row r="3" spans="1:21" hidden="1" x14ac:dyDescent="0.25">
      <c r="I3" s="11" t="s">
        <v>31</v>
      </c>
    </row>
    <row r="4" spans="1:21" hidden="1" x14ac:dyDescent="0.25">
      <c r="I4" s="11" t="s">
        <v>1</v>
      </c>
    </row>
    <row r="5" spans="1:21" hidden="1" x14ac:dyDescent="0.25">
      <c r="E5" s="12"/>
      <c r="F5" s="12"/>
      <c r="G5" s="12"/>
      <c r="H5" s="12"/>
      <c r="I5" s="12"/>
      <c r="J5" s="12"/>
      <c r="K5" s="13"/>
    </row>
    <row r="6" spans="1:21" x14ac:dyDescent="0.2">
      <c r="A6" s="21" t="s">
        <v>30</v>
      </c>
      <c r="B6" s="22"/>
      <c r="C6" s="22"/>
      <c r="D6" s="22"/>
      <c r="E6" s="22"/>
      <c r="F6" s="22"/>
      <c r="G6" s="22"/>
      <c r="H6" s="22"/>
      <c r="I6" s="22"/>
      <c r="J6" s="4"/>
      <c r="K6" s="4"/>
      <c r="L6" s="4"/>
    </row>
    <row r="7" spans="1:21" x14ac:dyDescent="0.25">
      <c r="A7" s="37" t="s">
        <v>16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21" x14ac:dyDescent="0.25">
      <c r="A8" s="38" t="s">
        <v>37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21" x14ac:dyDescent="0.25">
      <c r="A9" s="14"/>
    </row>
    <row r="10" spans="1:21" s="17" customFormat="1" ht="99" customHeight="1" x14ac:dyDescent="0.25">
      <c r="A10" s="39" t="s">
        <v>2</v>
      </c>
      <c r="B10" s="39" t="s">
        <v>3</v>
      </c>
      <c r="C10" s="39" t="s">
        <v>17</v>
      </c>
      <c r="D10" s="42" t="s">
        <v>4</v>
      </c>
      <c r="E10" s="43"/>
      <c r="F10" s="43"/>
      <c r="G10" s="43"/>
      <c r="H10" s="43"/>
      <c r="I10" s="43"/>
      <c r="J10" s="44"/>
      <c r="K10" s="40" t="s">
        <v>5</v>
      </c>
      <c r="M10" s="31"/>
      <c r="N10" s="31"/>
      <c r="O10" s="31"/>
      <c r="P10" s="31"/>
      <c r="Q10" s="31"/>
      <c r="R10" s="31"/>
      <c r="S10" s="31"/>
      <c r="T10" s="31"/>
      <c r="U10" s="31"/>
    </row>
    <row r="11" spans="1:21" s="17" customFormat="1" ht="28.5" customHeight="1" x14ac:dyDescent="0.25">
      <c r="A11" s="39"/>
      <c r="B11" s="39"/>
      <c r="C11" s="39"/>
      <c r="D11" s="6" t="s">
        <v>6</v>
      </c>
      <c r="E11" s="34" t="s">
        <v>12</v>
      </c>
      <c r="F11" s="34" t="s">
        <v>13</v>
      </c>
      <c r="G11" s="34" t="s">
        <v>14</v>
      </c>
      <c r="H11" s="34" t="s">
        <v>15</v>
      </c>
      <c r="I11" s="34" t="s">
        <v>38</v>
      </c>
      <c r="J11" s="34" t="s">
        <v>39</v>
      </c>
      <c r="K11" s="41"/>
      <c r="M11" s="31"/>
      <c r="N11" s="31"/>
      <c r="O11" s="31"/>
      <c r="P11" s="31"/>
      <c r="Q11" s="31"/>
      <c r="R11" s="31"/>
      <c r="S11" s="31"/>
      <c r="T11" s="31"/>
      <c r="U11" s="31"/>
    </row>
    <row r="12" spans="1:21" s="15" customFormat="1" ht="12.75" x14ac:dyDescent="0.25">
      <c r="A12" s="7">
        <v>1</v>
      </c>
      <c r="B12" s="7">
        <v>2</v>
      </c>
      <c r="C12" s="7">
        <v>3</v>
      </c>
      <c r="D12" s="7">
        <v>4</v>
      </c>
      <c r="E12" s="8">
        <v>5</v>
      </c>
      <c r="F12" s="8">
        <v>6</v>
      </c>
      <c r="G12" s="8">
        <v>7</v>
      </c>
      <c r="H12" s="8">
        <v>8</v>
      </c>
      <c r="I12" s="7">
        <v>9</v>
      </c>
      <c r="J12" s="7">
        <v>10</v>
      </c>
      <c r="K12" s="7">
        <v>11</v>
      </c>
      <c r="M12" s="32"/>
      <c r="N12" s="32"/>
      <c r="O12" s="32"/>
      <c r="P12" s="32"/>
      <c r="Q12" s="32"/>
      <c r="R12" s="32"/>
      <c r="S12" s="32"/>
      <c r="T12" s="32"/>
      <c r="U12" s="32"/>
    </row>
    <row r="13" spans="1:21" ht="30" x14ac:dyDescent="0.25">
      <c r="A13" s="1">
        <v>1</v>
      </c>
      <c r="B13" s="2" t="s">
        <v>19</v>
      </c>
      <c r="C13" s="1"/>
      <c r="D13" s="3">
        <f>D14+D15+D16+D18</f>
        <v>4851581.8199999994</v>
      </c>
      <c r="E13" s="3">
        <f>ROUND(E14+E15+E16+E18,2)</f>
        <v>1102963.02</v>
      </c>
      <c r="F13" s="3">
        <f t="shared" ref="F13:J13" si="0">ROUND(F14+F15+F16+F18,2)</f>
        <v>728188.6</v>
      </c>
      <c r="G13" s="3">
        <f t="shared" si="0"/>
        <v>755107.55</v>
      </c>
      <c r="H13" s="3">
        <f t="shared" si="0"/>
        <v>755107.55</v>
      </c>
      <c r="I13" s="3">
        <f t="shared" si="0"/>
        <v>755107.55</v>
      </c>
      <c r="J13" s="3">
        <f t="shared" si="0"/>
        <v>755107.55</v>
      </c>
      <c r="K13" s="20"/>
      <c r="L13" s="18"/>
      <c r="M13" s="33">
        <v>541772.48</v>
      </c>
      <c r="N13" s="30">
        <v>655092.81999999995</v>
      </c>
      <c r="O13" s="30">
        <v>365202.33</v>
      </c>
      <c r="P13" s="30">
        <v>416335.31</v>
      </c>
      <c r="Q13" s="30">
        <v>416335.31</v>
      </c>
      <c r="R13" s="30">
        <v>416335.31</v>
      </c>
    </row>
    <row r="14" spans="1:21" ht="15.75" customHeight="1" x14ac:dyDescent="0.25">
      <c r="A14" s="1">
        <v>2</v>
      </c>
      <c r="B14" s="2" t="s">
        <v>8</v>
      </c>
      <c r="C14" s="1"/>
      <c r="D14" s="3">
        <f>SUM(E14:J14)</f>
        <v>0</v>
      </c>
      <c r="E14" s="3">
        <f t="shared" ref="E14:J15" si="1">E20+E38</f>
        <v>0</v>
      </c>
      <c r="F14" s="3">
        <f t="shared" si="1"/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1"/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</row>
    <row r="15" spans="1:21" ht="15.75" customHeight="1" x14ac:dyDescent="0.25">
      <c r="A15" s="1">
        <v>3</v>
      </c>
      <c r="B15" s="2" t="s">
        <v>9</v>
      </c>
      <c r="C15" s="1"/>
      <c r="D15" s="3">
        <f t="shared" ref="D15:D18" si="2">SUM(E15:J15)</f>
        <v>0</v>
      </c>
      <c r="E15" s="3">
        <f t="shared" si="1"/>
        <v>0</v>
      </c>
      <c r="F15" s="3">
        <f t="shared" si="1"/>
        <v>0</v>
      </c>
      <c r="G15" s="3">
        <f t="shared" si="1"/>
        <v>0</v>
      </c>
      <c r="H15" s="3">
        <f t="shared" si="1"/>
        <v>0</v>
      </c>
      <c r="I15" s="3">
        <f t="shared" si="1"/>
        <v>0</v>
      </c>
      <c r="J15" s="3">
        <f t="shared" si="1"/>
        <v>0</v>
      </c>
      <c r="K15" s="1"/>
      <c r="M15" s="30">
        <v>67793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</row>
    <row r="16" spans="1:21" ht="15.75" customHeight="1" x14ac:dyDescent="0.25">
      <c r="A16" s="1">
        <v>4</v>
      </c>
      <c r="B16" s="2" t="s">
        <v>10</v>
      </c>
      <c r="C16" s="1"/>
      <c r="D16" s="3">
        <f>SUM(E16:J16)</f>
        <v>4851581.8199999994</v>
      </c>
      <c r="E16" s="3">
        <f t="shared" ref="E16:J16" si="3">ROUND(E22+E40,2)</f>
        <v>1102963.02</v>
      </c>
      <c r="F16" s="3">
        <f t="shared" si="3"/>
        <v>728188.6</v>
      </c>
      <c r="G16" s="3">
        <f t="shared" si="3"/>
        <v>755107.55</v>
      </c>
      <c r="H16" s="3">
        <f t="shared" si="3"/>
        <v>755107.55</v>
      </c>
      <c r="I16" s="3">
        <f t="shared" si="3"/>
        <v>755107.55</v>
      </c>
      <c r="J16" s="3">
        <f t="shared" si="3"/>
        <v>755107.55</v>
      </c>
      <c r="K16" s="1"/>
      <c r="M16" s="30">
        <v>473979.48</v>
      </c>
      <c r="N16" s="30">
        <v>655092.81999999995</v>
      </c>
      <c r="O16" s="30">
        <v>365202.33</v>
      </c>
      <c r="P16" s="30">
        <v>416335.31</v>
      </c>
      <c r="Q16" s="30">
        <v>416335.31</v>
      </c>
      <c r="R16" s="30">
        <v>416335.31</v>
      </c>
    </row>
    <row r="17" spans="1:18" ht="15" customHeight="1" x14ac:dyDescent="0.25">
      <c r="A17" s="1">
        <v>5</v>
      </c>
      <c r="B17" s="16" t="s">
        <v>18</v>
      </c>
      <c r="C17" s="1"/>
      <c r="D17" s="3">
        <f>SUM(E17:J17)</f>
        <v>0</v>
      </c>
      <c r="E17" s="3">
        <f t="shared" ref="E17:J18" si="4">E23+E41</f>
        <v>0</v>
      </c>
      <c r="F17" s="3">
        <f t="shared" si="4"/>
        <v>0</v>
      </c>
      <c r="G17" s="3">
        <f t="shared" si="4"/>
        <v>0</v>
      </c>
      <c r="H17" s="3">
        <f t="shared" si="4"/>
        <v>0</v>
      </c>
      <c r="I17" s="3">
        <f t="shared" si="4"/>
        <v>0</v>
      </c>
      <c r="J17" s="3">
        <f t="shared" si="4"/>
        <v>0</v>
      </c>
      <c r="K17" s="1"/>
      <c r="M17" s="30">
        <v>3217.2757499999998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</row>
    <row r="18" spans="1:18" ht="15.75" customHeight="1" x14ac:dyDescent="0.25">
      <c r="A18" s="1">
        <v>6</v>
      </c>
      <c r="B18" s="2" t="s">
        <v>11</v>
      </c>
      <c r="C18" s="1"/>
      <c r="D18" s="3">
        <f t="shared" si="2"/>
        <v>0</v>
      </c>
      <c r="E18" s="3">
        <f t="shared" si="4"/>
        <v>0</v>
      </c>
      <c r="F18" s="3">
        <f t="shared" si="4"/>
        <v>0</v>
      </c>
      <c r="G18" s="3">
        <f t="shared" si="4"/>
        <v>0</v>
      </c>
      <c r="H18" s="3">
        <f t="shared" si="4"/>
        <v>0</v>
      </c>
      <c r="I18" s="3">
        <f t="shared" si="4"/>
        <v>0</v>
      </c>
      <c r="J18" s="3">
        <f t="shared" si="4"/>
        <v>0</v>
      </c>
      <c r="K18" s="1"/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</row>
    <row r="19" spans="1:18" ht="30" x14ac:dyDescent="0.25">
      <c r="A19" s="1">
        <v>7</v>
      </c>
      <c r="B19" s="2" t="s">
        <v>42</v>
      </c>
      <c r="C19" s="5" t="s">
        <v>7</v>
      </c>
      <c r="D19" s="3">
        <f>D20+D21+D22+D24</f>
        <v>4445994.2098507686</v>
      </c>
      <c r="E19" s="3">
        <f>E20+E21+E22+E24</f>
        <v>1003515.724054</v>
      </c>
      <c r="F19" s="3">
        <f t="shared" ref="F19:J19" si="5">F20+F21+F22+F24</f>
        <v>666960.53583877604</v>
      </c>
      <c r="G19" s="3">
        <f t="shared" si="5"/>
        <v>693879.48748949799</v>
      </c>
      <c r="H19" s="3">
        <f t="shared" si="5"/>
        <v>693879.48748949799</v>
      </c>
      <c r="I19" s="3">
        <f t="shared" si="5"/>
        <v>693879.48748949799</v>
      </c>
      <c r="J19" s="3">
        <f t="shared" si="5"/>
        <v>693879.48748949799</v>
      </c>
      <c r="K19" s="1" t="s">
        <v>20</v>
      </c>
    </row>
    <row r="20" spans="1:18" ht="15.75" customHeight="1" x14ac:dyDescent="0.25">
      <c r="A20" s="1">
        <v>8</v>
      </c>
      <c r="B20" s="2" t="s">
        <v>8</v>
      </c>
      <c r="C20" s="5"/>
      <c r="D20" s="3">
        <f t="shared" ref="D20:D24" si="6">SUM(E20:J20)</f>
        <v>0</v>
      </c>
      <c r="E20" s="3">
        <f>E26+E32</f>
        <v>0</v>
      </c>
      <c r="F20" s="3">
        <f t="shared" ref="F20:J20" si="7">F26+F32</f>
        <v>0</v>
      </c>
      <c r="G20" s="3">
        <f t="shared" si="7"/>
        <v>0</v>
      </c>
      <c r="H20" s="3">
        <f t="shared" si="7"/>
        <v>0</v>
      </c>
      <c r="I20" s="3">
        <f t="shared" si="7"/>
        <v>0</v>
      </c>
      <c r="J20" s="3">
        <f t="shared" si="7"/>
        <v>0</v>
      </c>
      <c r="K20" s="1"/>
    </row>
    <row r="21" spans="1:18" ht="15.75" customHeight="1" x14ac:dyDescent="0.25">
      <c r="A21" s="1">
        <v>9</v>
      </c>
      <c r="B21" s="2" t="s">
        <v>9</v>
      </c>
      <c r="C21" s="5"/>
      <c r="D21" s="3">
        <f t="shared" si="6"/>
        <v>0</v>
      </c>
      <c r="E21" s="3">
        <f t="shared" ref="E21:J24" si="8">E27+E33</f>
        <v>0</v>
      </c>
      <c r="F21" s="3">
        <f t="shared" si="8"/>
        <v>0</v>
      </c>
      <c r="G21" s="3">
        <f t="shared" si="8"/>
        <v>0</v>
      </c>
      <c r="H21" s="3">
        <f t="shared" si="8"/>
        <v>0</v>
      </c>
      <c r="I21" s="3">
        <f t="shared" si="8"/>
        <v>0</v>
      </c>
      <c r="J21" s="3">
        <f t="shared" si="8"/>
        <v>0</v>
      </c>
      <c r="K21" s="1"/>
    </row>
    <row r="22" spans="1:18" ht="15.75" customHeight="1" x14ac:dyDescent="0.25">
      <c r="A22" s="1">
        <v>10</v>
      </c>
      <c r="B22" s="2" t="s">
        <v>10</v>
      </c>
      <c r="C22" s="5"/>
      <c r="D22" s="3">
        <f t="shared" si="6"/>
        <v>4445994.2098507686</v>
      </c>
      <c r="E22" s="3">
        <f t="shared" si="8"/>
        <v>1003515.724054</v>
      </c>
      <c r="F22" s="3">
        <f t="shared" si="8"/>
        <v>666960.53583877604</v>
      </c>
      <c r="G22" s="3">
        <f t="shared" si="8"/>
        <v>693879.48748949799</v>
      </c>
      <c r="H22" s="3">
        <f t="shared" si="8"/>
        <v>693879.48748949799</v>
      </c>
      <c r="I22" s="3">
        <f t="shared" si="8"/>
        <v>693879.48748949799</v>
      </c>
      <c r="J22" s="3">
        <f t="shared" si="8"/>
        <v>693879.48748949799</v>
      </c>
      <c r="K22" s="1"/>
    </row>
    <row r="23" spans="1:18" ht="15" customHeight="1" x14ac:dyDescent="0.25">
      <c r="A23" s="1">
        <v>11</v>
      </c>
      <c r="B23" s="16" t="s">
        <v>18</v>
      </c>
      <c r="C23" s="5"/>
      <c r="D23" s="3">
        <f t="shared" si="6"/>
        <v>0</v>
      </c>
      <c r="E23" s="3">
        <f t="shared" si="8"/>
        <v>0</v>
      </c>
      <c r="F23" s="3">
        <f t="shared" si="8"/>
        <v>0</v>
      </c>
      <c r="G23" s="3">
        <f t="shared" si="8"/>
        <v>0</v>
      </c>
      <c r="H23" s="3">
        <f t="shared" si="8"/>
        <v>0</v>
      </c>
      <c r="I23" s="3">
        <f t="shared" si="8"/>
        <v>0</v>
      </c>
      <c r="J23" s="3">
        <f t="shared" si="8"/>
        <v>0</v>
      </c>
      <c r="K23" s="1"/>
    </row>
    <row r="24" spans="1:18" ht="15.75" customHeight="1" x14ac:dyDescent="0.25">
      <c r="A24" s="1">
        <v>12</v>
      </c>
      <c r="B24" s="2" t="s">
        <v>11</v>
      </c>
      <c r="C24" s="5"/>
      <c r="D24" s="3">
        <f t="shared" si="6"/>
        <v>0</v>
      </c>
      <c r="E24" s="3">
        <f t="shared" si="8"/>
        <v>0</v>
      </c>
      <c r="F24" s="3">
        <f t="shared" si="8"/>
        <v>0</v>
      </c>
      <c r="G24" s="3">
        <f t="shared" si="8"/>
        <v>0</v>
      </c>
      <c r="H24" s="3">
        <f t="shared" si="8"/>
        <v>0</v>
      </c>
      <c r="I24" s="3">
        <f t="shared" si="8"/>
        <v>0</v>
      </c>
      <c r="J24" s="3">
        <f t="shared" si="8"/>
        <v>0</v>
      </c>
      <c r="K24" s="1"/>
    </row>
    <row r="25" spans="1:18" ht="60" customHeight="1" x14ac:dyDescent="0.25">
      <c r="A25" s="1">
        <v>13</v>
      </c>
      <c r="B25" s="19" t="s">
        <v>44</v>
      </c>
      <c r="C25" s="5" t="s">
        <v>7</v>
      </c>
      <c r="D25" s="3">
        <f>D26+D27+D28+D30</f>
        <v>4436514.2098507686</v>
      </c>
      <c r="E25" s="3">
        <f>E26+E27+E28+E30</f>
        <v>1001935.724054</v>
      </c>
      <c r="F25" s="3">
        <f t="shared" ref="F25:J25" si="9">F26+F27+F28+F30</f>
        <v>665380.53583877604</v>
      </c>
      <c r="G25" s="3">
        <f t="shared" si="9"/>
        <v>692299.48748949799</v>
      </c>
      <c r="H25" s="3">
        <f t="shared" si="9"/>
        <v>692299.48748949799</v>
      </c>
      <c r="I25" s="3">
        <f t="shared" si="9"/>
        <v>692299.48748949799</v>
      </c>
      <c r="J25" s="3">
        <f t="shared" si="9"/>
        <v>692299.48748949799</v>
      </c>
      <c r="K25" s="1"/>
      <c r="L25" s="29"/>
    </row>
    <row r="26" spans="1:18" ht="15.75" customHeight="1" x14ac:dyDescent="0.25">
      <c r="A26" s="1">
        <v>14</v>
      </c>
      <c r="B26" s="19" t="s">
        <v>8</v>
      </c>
      <c r="C26" s="5"/>
      <c r="D26" s="3">
        <f>SUM(E26:J26)</f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1"/>
    </row>
    <row r="27" spans="1:18" ht="15.75" customHeight="1" x14ac:dyDescent="0.25">
      <c r="A27" s="1">
        <v>15</v>
      </c>
      <c r="B27" s="19" t="s">
        <v>9</v>
      </c>
      <c r="C27" s="5"/>
      <c r="D27" s="3">
        <f>SUM(E27:J27)</f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1"/>
    </row>
    <row r="28" spans="1:18" ht="15.75" customHeight="1" x14ac:dyDescent="0.25">
      <c r="A28" s="1">
        <v>16</v>
      </c>
      <c r="B28" s="19" t="s">
        <v>10</v>
      </c>
      <c r="C28" s="5"/>
      <c r="D28" s="3">
        <f>SUM(E28:J28)</f>
        <v>4436514.2098507686</v>
      </c>
      <c r="E28" s="3">
        <f>1003515.724054-E34</f>
        <v>1001935.724054</v>
      </c>
      <c r="F28" s="3">
        <f>666960.535838776-F34</f>
        <v>665380.53583877604</v>
      </c>
      <c r="G28" s="3">
        <f>693879.487489498-G34</f>
        <v>692299.48748949799</v>
      </c>
      <c r="H28" s="3">
        <f t="shared" ref="H28:J28" si="10">693879.487489498-H34</f>
        <v>692299.48748949799</v>
      </c>
      <c r="I28" s="3">
        <f t="shared" si="10"/>
        <v>692299.48748949799</v>
      </c>
      <c r="J28" s="3">
        <f t="shared" si="10"/>
        <v>692299.48748949799</v>
      </c>
      <c r="K28" s="1"/>
    </row>
    <row r="29" spans="1:18" ht="15" customHeight="1" x14ac:dyDescent="0.25">
      <c r="A29" s="1">
        <v>17</v>
      </c>
      <c r="B29" s="19" t="s">
        <v>18</v>
      </c>
      <c r="C29" s="5"/>
      <c r="D29" s="3">
        <f>SUM(E29:J29)</f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1"/>
    </row>
    <row r="30" spans="1:18" ht="15.75" customHeight="1" x14ac:dyDescent="0.25">
      <c r="A30" s="1">
        <v>18</v>
      </c>
      <c r="B30" s="19" t="s">
        <v>11</v>
      </c>
      <c r="C30" s="5"/>
      <c r="D30" s="3">
        <f>SUM(E30:J30)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1"/>
    </row>
    <row r="31" spans="1:18" ht="45" customHeight="1" x14ac:dyDescent="0.25">
      <c r="A31" s="1">
        <v>25</v>
      </c>
      <c r="B31" s="19" t="s">
        <v>45</v>
      </c>
      <c r="C31" s="5" t="s">
        <v>7</v>
      </c>
      <c r="D31" s="3">
        <f>D32+D33+D34+D36</f>
        <v>9480</v>
      </c>
      <c r="E31" s="3">
        <f>E32+E33+E34+E36</f>
        <v>1580</v>
      </c>
      <c r="F31" s="3">
        <f t="shared" ref="F31:J31" si="11">F32+F33+F34+F36</f>
        <v>1580</v>
      </c>
      <c r="G31" s="3">
        <f t="shared" si="11"/>
        <v>1580</v>
      </c>
      <c r="H31" s="3">
        <f t="shared" si="11"/>
        <v>1580</v>
      </c>
      <c r="I31" s="3">
        <f t="shared" si="11"/>
        <v>1580</v>
      </c>
      <c r="J31" s="3">
        <f t="shared" si="11"/>
        <v>1580</v>
      </c>
      <c r="K31" s="1"/>
      <c r="L31" s="29" t="s">
        <v>34</v>
      </c>
    </row>
    <row r="32" spans="1:18" ht="15.75" customHeight="1" x14ac:dyDescent="0.25">
      <c r="A32" s="1">
        <v>26</v>
      </c>
      <c r="B32" s="19" t="s">
        <v>8</v>
      </c>
      <c r="C32" s="5"/>
      <c r="D32" s="3">
        <f>SUM(E32:J32)</f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1"/>
    </row>
    <row r="33" spans="1:12" ht="15.75" customHeight="1" x14ac:dyDescent="0.25">
      <c r="A33" s="1">
        <v>27</v>
      </c>
      <c r="B33" s="19" t="s">
        <v>9</v>
      </c>
      <c r="C33" s="5"/>
      <c r="D33" s="3">
        <f>SUM(E33:J33)</f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1"/>
    </row>
    <row r="34" spans="1:12" ht="15.75" customHeight="1" x14ac:dyDescent="0.25">
      <c r="A34" s="1">
        <v>28</v>
      </c>
      <c r="B34" s="19" t="s">
        <v>10</v>
      </c>
      <c r="C34" s="5"/>
      <c r="D34" s="3">
        <f>SUM(E34:J34)</f>
        <v>9480</v>
      </c>
      <c r="E34" s="3">
        <v>1580</v>
      </c>
      <c r="F34" s="3">
        <v>1580</v>
      </c>
      <c r="G34" s="3">
        <v>1580</v>
      </c>
      <c r="H34" s="3">
        <v>1580</v>
      </c>
      <c r="I34" s="3">
        <v>1580</v>
      </c>
      <c r="J34" s="3">
        <v>1580</v>
      </c>
      <c r="K34" s="1"/>
    </row>
    <row r="35" spans="1:12" ht="15" customHeight="1" x14ac:dyDescent="0.25">
      <c r="A35" s="1">
        <v>29</v>
      </c>
      <c r="B35" s="19" t="s">
        <v>18</v>
      </c>
      <c r="C35" s="5"/>
      <c r="D35" s="3">
        <f>SUM(E35:J35)</f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1"/>
    </row>
    <row r="36" spans="1:12" ht="15.75" customHeight="1" x14ac:dyDescent="0.25">
      <c r="A36" s="1">
        <v>30</v>
      </c>
      <c r="B36" s="19" t="s">
        <v>11</v>
      </c>
      <c r="C36" s="5"/>
      <c r="D36" s="3">
        <f>SUM(E36:J36)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1"/>
    </row>
    <row r="37" spans="1:12" ht="30" x14ac:dyDescent="0.25">
      <c r="A37" s="1">
        <v>49</v>
      </c>
      <c r="B37" s="2" t="s">
        <v>43</v>
      </c>
      <c r="C37" s="5" t="s">
        <v>7</v>
      </c>
      <c r="D37" s="3">
        <f>D38+D39+D40+D42</f>
        <v>405587.61376499332</v>
      </c>
      <c r="E37" s="3">
        <f>E38+E39+E40+E42</f>
        <v>99447.29952</v>
      </c>
      <c r="F37" s="3">
        <f t="shared" ref="F37:J37" si="12">F38+F39+F40+F42</f>
        <v>61228.066601079998</v>
      </c>
      <c r="G37" s="3">
        <f t="shared" si="12"/>
        <v>61228.061910978322</v>
      </c>
      <c r="H37" s="3">
        <f t="shared" si="12"/>
        <v>61228.061910978322</v>
      </c>
      <c r="I37" s="3">
        <f t="shared" si="12"/>
        <v>61228.061910978322</v>
      </c>
      <c r="J37" s="3">
        <f t="shared" si="12"/>
        <v>61228.061910978322</v>
      </c>
      <c r="K37" s="1" t="s">
        <v>21</v>
      </c>
    </row>
    <row r="38" spans="1:12" x14ac:dyDescent="0.25">
      <c r="A38" s="1">
        <v>50</v>
      </c>
      <c r="B38" s="2" t="s">
        <v>8</v>
      </c>
      <c r="C38" s="5"/>
      <c r="D38" s="3">
        <f>SUM(E38:J38)</f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1"/>
      <c r="L38" s="4"/>
    </row>
    <row r="39" spans="1:12" x14ac:dyDescent="0.25">
      <c r="A39" s="1">
        <v>51</v>
      </c>
      <c r="B39" s="2" t="s">
        <v>9</v>
      </c>
      <c r="C39" s="5"/>
      <c r="D39" s="3">
        <f>SUM(E39:J39)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1"/>
      <c r="L39" s="27"/>
    </row>
    <row r="40" spans="1:12" ht="15" customHeight="1" x14ac:dyDescent="0.25">
      <c r="A40" s="1">
        <v>52</v>
      </c>
      <c r="B40" s="2" t="s">
        <v>10</v>
      </c>
      <c r="C40" s="5"/>
      <c r="D40" s="3">
        <f>SUM(E40:J40)</f>
        <v>405587.61376499332</v>
      </c>
      <c r="E40" s="3">
        <v>99447.29952</v>
      </c>
      <c r="F40" s="3">
        <v>61228.066601079998</v>
      </c>
      <c r="G40" s="3">
        <v>61228.061910978322</v>
      </c>
      <c r="H40" s="3">
        <v>61228.061910978322</v>
      </c>
      <c r="I40" s="3">
        <v>61228.061910978322</v>
      </c>
      <c r="J40" s="3">
        <v>61228.061910978322</v>
      </c>
      <c r="K40" s="1"/>
      <c r="L40" s="28"/>
    </row>
    <row r="41" spans="1:12" ht="15" customHeight="1" x14ac:dyDescent="0.25">
      <c r="A41" s="1">
        <v>53</v>
      </c>
      <c r="B41" s="16" t="s">
        <v>18</v>
      </c>
      <c r="C41" s="5"/>
      <c r="D41" s="3">
        <f>SUM(E41:J41)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1"/>
      <c r="L41" s="27"/>
    </row>
    <row r="42" spans="1:12" x14ac:dyDescent="0.25">
      <c r="A42" s="1">
        <v>54</v>
      </c>
      <c r="B42" s="2" t="s">
        <v>11</v>
      </c>
      <c r="C42" s="5"/>
      <c r="D42" s="3">
        <f>SUM(E42:J42)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1"/>
    </row>
    <row r="43" spans="1:12" ht="40.5" customHeight="1" x14ac:dyDescent="0.2">
      <c r="A43" s="21" t="s">
        <v>23</v>
      </c>
      <c r="B43" s="22"/>
      <c r="C43" s="22"/>
      <c r="D43" s="22"/>
      <c r="E43" s="22"/>
      <c r="F43" s="22"/>
      <c r="G43" s="22"/>
      <c r="H43" s="22"/>
      <c r="I43" s="22"/>
      <c r="J43" s="4"/>
      <c r="K43" s="4"/>
    </row>
    <row r="44" spans="1:12" x14ac:dyDescent="0.25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27"/>
    </row>
    <row r="45" spans="1:12" x14ac:dyDescent="0.25">
      <c r="A45" s="35" t="s">
        <v>40</v>
      </c>
      <c r="B45" s="35"/>
      <c r="C45" s="35"/>
      <c r="D45" s="35"/>
      <c r="E45" s="35"/>
      <c r="F45" s="35"/>
      <c r="G45" s="35"/>
      <c r="H45" s="35"/>
      <c r="I45" s="35"/>
      <c r="J45" s="35"/>
      <c r="K45" s="28"/>
    </row>
    <row r="46" spans="1:12" x14ac:dyDescent="0.25">
      <c r="A46" s="36" t="s">
        <v>41</v>
      </c>
      <c r="B46" s="36"/>
      <c r="C46" s="36"/>
      <c r="D46" s="36"/>
      <c r="E46" s="36"/>
      <c r="F46" s="36"/>
      <c r="G46" s="36"/>
      <c r="H46" s="36"/>
      <c r="I46" s="36"/>
      <c r="J46" s="36"/>
      <c r="K46" s="27"/>
    </row>
    <row r="47" spans="1:12" x14ac:dyDescent="0.2">
      <c r="A47" s="23"/>
      <c r="B47" s="24"/>
      <c r="C47" s="24"/>
      <c r="D47" s="24"/>
      <c r="E47" s="24"/>
      <c r="F47" s="24"/>
      <c r="G47" s="25"/>
      <c r="H47" s="25"/>
      <c r="I47" s="25"/>
    </row>
    <row r="48" spans="1:12" ht="30" customHeight="1" x14ac:dyDescent="0.25">
      <c r="A48" s="39" t="s">
        <v>2</v>
      </c>
      <c r="B48" s="39" t="s">
        <v>3</v>
      </c>
      <c r="C48" s="39"/>
      <c r="D48" s="39"/>
      <c r="E48" s="39"/>
      <c r="F48" s="39"/>
      <c r="G48" s="45" t="s">
        <v>5</v>
      </c>
      <c r="H48" s="47" t="s">
        <v>28</v>
      </c>
      <c r="I48" s="48"/>
      <c r="J48" s="49"/>
    </row>
    <row r="49" spans="1:10" ht="30" customHeight="1" x14ac:dyDescent="0.25">
      <c r="A49" s="39"/>
      <c r="B49" s="39"/>
      <c r="C49" s="39"/>
      <c r="D49" s="39"/>
      <c r="E49" s="39"/>
      <c r="F49" s="39"/>
      <c r="G49" s="46"/>
      <c r="H49" s="26" t="s">
        <v>25</v>
      </c>
      <c r="I49" s="26" t="s">
        <v>26</v>
      </c>
      <c r="J49" s="26" t="s">
        <v>27</v>
      </c>
    </row>
    <row r="50" spans="1:10" x14ac:dyDescent="0.25">
      <c r="A50" s="7">
        <v>1</v>
      </c>
      <c r="B50" s="55">
        <v>2</v>
      </c>
      <c r="C50" s="55"/>
      <c r="D50" s="55"/>
      <c r="E50" s="55"/>
      <c r="F50" s="55"/>
      <c r="G50" s="8">
        <v>3</v>
      </c>
      <c r="H50" s="8">
        <v>4</v>
      </c>
      <c r="I50" s="7">
        <v>5</v>
      </c>
      <c r="J50" s="7">
        <v>6</v>
      </c>
    </row>
    <row r="51" spans="1:10" x14ac:dyDescent="0.25">
      <c r="A51" s="1">
        <v>1</v>
      </c>
      <c r="B51" s="53" t="s">
        <v>29</v>
      </c>
      <c r="C51" s="53"/>
      <c r="D51" s="53"/>
      <c r="E51" s="53"/>
      <c r="F51" s="53"/>
      <c r="G51" s="20"/>
      <c r="H51" s="3">
        <f t="shared" ref="H51:H80" si="13">E13</f>
        <v>1102963.02</v>
      </c>
      <c r="I51" s="3">
        <f t="shared" ref="I51:J51" si="14">ROUND(I52+I53+I54+I56,2)</f>
        <v>41436.370000000003</v>
      </c>
      <c r="J51" s="3">
        <f t="shared" si="14"/>
        <v>650760.71</v>
      </c>
    </row>
    <row r="52" spans="1:10" x14ac:dyDescent="0.25">
      <c r="A52" s="1">
        <v>2</v>
      </c>
      <c r="B52" s="53" t="s">
        <v>8</v>
      </c>
      <c r="C52" s="53"/>
      <c r="D52" s="53"/>
      <c r="E52" s="53"/>
      <c r="F52" s="53"/>
      <c r="G52" s="1"/>
      <c r="H52" s="3">
        <f t="shared" si="13"/>
        <v>0</v>
      </c>
      <c r="I52" s="3">
        <f>I58+I76</f>
        <v>0</v>
      </c>
      <c r="J52" s="3">
        <f>J58+J76</f>
        <v>0</v>
      </c>
    </row>
    <row r="53" spans="1:10" x14ac:dyDescent="0.25">
      <c r="A53" s="1">
        <v>3</v>
      </c>
      <c r="B53" s="53" t="s">
        <v>9</v>
      </c>
      <c r="C53" s="53"/>
      <c r="D53" s="53"/>
      <c r="E53" s="53"/>
      <c r="F53" s="53"/>
      <c r="G53" s="1"/>
      <c r="H53" s="3">
        <f t="shared" si="13"/>
        <v>0</v>
      </c>
      <c r="I53" s="3">
        <f>I59+I77</f>
        <v>0</v>
      </c>
      <c r="J53" s="3">
        <f>J59+J77</f>
        <v>0</v>
      </c>
    </row>
    <row r="54" spans="1:10" x14ac:dyDescent="0.25">
      <c r="A54" s="1">
        <v>4</v>
      </c>
      <c r="B54" s="53" t="s">
        <v>10</v>
      </c>
      <c r="C54" s="53"/>
      <c r="D54" s="53"/>
      <c r="E54" s="53"/>
      <c r="F54" s="53"/>
      <c r="G54" s="1"/>
      <c r="H54" s="3">
        <f t="shared" si="13"/>
        <v>1102963.02</v>
      </c>
      <c r="I54" s="3">
        <f>ROUND(I60+I78,2)</f>
        <v>41436.370000000003</v>
      </c>
      <c r="J54" s="3">
        <f>ROUND(J60+J78,2)</f>
        <v>650760.71</v>
      </c>
    </row>
    <row r="55" spans="1:10" x14ac:dyDescent="0.25">
      <c r="A55" s="1">
        <v>5</v>
      </c>
      <c r="B55" s="53" t="s">
        <v>18</v>
      </c>
      <c r="C55" s="53"/>
      <c r="D55" s="53"/>
      <c r="E55" s="53"/>
      <c r="F55" s="53"/>
      <c r="G55" s="1"/>
      <c r="H55" s="3">
        <f t="shared" si="13"/>
        <v>0</v>
      </c>
      <c r="I55" s="3">
        <f>I61+I79</f>
        <v>0</v>
      </c>
      <c r="J55" s="3">
        <f>J61+J79</f>
        <v>0</v>
      </c>
    </row>
    <row r="56" spans="1:10" x14ac:dyDescent="0.25">
      <c r="A56" s="1">
        <v>6</v>
      </c>
      <c r="B56" s="53" t="s">
        <v>11</v>
      </c>
      <c r="C56" s="53"/>
      <c r="D56" s="53"/>
      <c r="E56" s="53"/>
      <c r="F56" s="53"/>
      <c r="G56" s="1"/>
      <c r="H56" s="3">
        <f t="shared" si="13"/>
        <v>0</v>
      </c>
      <c r="I56" s="3">
        <f>I62+I80</f>
        <v>0</v>
      </c>
      <c r="J56" s="3">
        <f>J62+J80</f>
        <v>0</v>
      </c>
    </row>
    <row r="57" spans="1:10" ht="45" customHeight="1" x14ac:dyDescent="0.25">
      <c r="A57" s="1">
        <v>7</v>
      </c>
      <c r="B57" s="50" t="s">
        <v>32</v>
      </c>
      <c r="C57" s="51"/>
      <c r="D57" s="51"/>
      <c r="E57" s="51"/>
      <c r="F57" s="52"/>
      <c r="G57" s="1" t="s">
        <v>20</v>
      </c>
      <c r="H57" s="3">
        <f t="shared" si="13"/>
        <v>1003515.724054</v>
      </c>
      <c r="I57" s="3">
        <f t="shared" ref="I57:J57" si="15">I58+I59+I60+I62</f>
        <v>0</v>
      </c>
      <c r="J57" s="3">
        <f t="shared" si="15"/>
        <v>584462.50569816667</v>
      </c>
    </row>
    <row r="58" spans="1:10" x14ac:dyDescent="0.25">
      <c r="A58" s="1">
        <v>8</v>
      </c>
      <c r="B58" s="53" t="s">
        <v>8</v>
      </c>
      <c r="C58" s="53"/>
      <c r="D58" s="53"/>
      <c r="E58" s="53"/>
      <c r="F58" s="53"/>
      <c r="G58" s="1"/>
      <c r="H58" s="3">
        <f t="shared" si="13"/>
        <v>0</v>
      </c>
      <c r="I58" s="3">
        <f t="shared" ref="I58:J58" si="16">I64+I70</f>
        <v>0</v>
      </c>
      <c r="J58" s="3">
        <f t="shared" si="16"/>
        <v>0</v>
      </c>
    </row>
    <row r="59" spans="1:10" x14ac:dyDescent="0.25">
      <c r="A59" s="1">
        <v>9</v>
      </c>
      <c r="B59" s="53" t="s">
        <v>9</v>
      </c>
      <c r="C59" s="53"/>
      <c r="D59" s="53"/>
      <c r="E59" s="53"/>
      <c r="F59" s="53"/>
      <c r="G59" s="1"/>
      <c r="H59" s="3">
        <f t="shared" si="13"/>
        <v>0</v>
      </c>
      <c r="I59" s="3">
        <f t="shared" ref="I59:J59" si="17">I65+I71</f>
        <v>0</v>
      </c>
      <c r="J59" s="3">
        <f t="shared" si="17"/>
        <v>0</v>
      </c>
    </row>
    <row r="60" spans="1:10" x14ac:dyDescent="0.25">
      <c r="A60" s="1">
        <v>10</v>
      </c>
      <c r="B60" s="53" t="s">
        <v>10</v>
      </c>
      <c r="C60" s="53"/>
      <c r="D60" s="53"/>
      <c r="E60" s="53"/>
      <c r="F60" s="53"/>
      <c r="G60" s="1"/>
      <c r="H60" s="3">
        <f t="shared" si="13"/>
        <v>1003515.724054</v>
      </c>
      <c r="I60" s="3">
        <f t="shared" ref="I60:J60" si="18">I66+I72</f>
        <v>0</v>
      </c>
      <c r="J60" s="3">
        <f t="shared" si="18"/>
        <v>584462.50569816667</v>
      </c>
    </row>
    <row r="61" spans="1:10" x14ac:dyDescent="0.25">
      <c r="A61" s="1">
        <v>11</v>
      </c>
      <c r="B61" s="53" t="s">
        <v>18</v>
      </c>
      <c r="C61" s="53"/>
      <c r="D61" s="53"/>
      <c r="E61" s="53"/>
      <c r="F61" s="53"/>
      <c r="G61" s="1"/>
      <c r="H61" s="3">
        <f t="shared" si="13"/>
        <v>0</v>
      </c>
      <c r="I61" s="3">
        <f t="shared" ref="I61:J61" si="19">I67+I73</f>
        <v>0</v>
      </c>
      <c r="J61" s="3">
        <f t="shared" si="19"/>
        <v>0</v>
      </c>
    </row>
    <row r="62" spans="1:10" x14ac:dyDescent="0.25">
      <c r="A62" s="1">
        <v>12</v>
      </c>
      <c r="B62" s="54" t="s">
        <v>11</v>
      </c>
      <c r="C62" s="54"/>
      <c r="D62" s="54"/>
      <c r="E62" s="54"/>
      <c r="F62" s="54"/>
      <c r="G62" s="1"/>
      <c r="H62" s="3">
        <f t="shared" si="13"/>
        <v>0</v>
      </c>
      <c r="I62" s="3">
        <f t="shared" ref="I62:J62" si="20">I68+I74</f>
        <v>0</v>
      </c>
      <c r="J62" s="3">
        <f t="shared" si="20"/>
        <v>0</v>
      </c>
    </row>
    <row r="63" spans="1:10" ht="30" customHeight="1" x14ac:dyDescent="0.25">
      <c r="A63" s="1">
        <v>13</v>
      </c>
      <c r="B63" s="53" t="s">
        <v>33</v>
      </c>
      <c r="C63" s="53"/>
      <c r="D63" s="53"/>
      <c r="E63" s="53"/>
      <c r="F63" s="53"/>
      <c r="G63" s="1"/>
      <c r="H63" s="3">
        <f t="shared" si="13"/>
        <v>1001935.724054</v>
      </c>
      <c r="I63" s="3">
        <f>I64+I65+I66+I68</f>
        <v>0</v>
      </c>
      <c r="J63" s="3">
        <f t="shared" ref="J63" si="21">J64+J65+J66+J68</f>
        <v>584462.50569816667</v>
      </c>
    </row>
    <row r="64" spans="1:10" x14ac:dyDescent="0.25">
      <c r="A64" s="1">
        <v>14</v>
      </c>
      <c r="B64" s="53" t="s">
        <v>8</v>
      </c>
      <c r="C64" s="53"/>
      <c r="D64" s="53"/>
      <c r="E64" s="53"/>
      <c r="F64" s="53"/>
      <c r="G64" s="1"/>
      <c r="H64" s="3">
        <f t="shared" si="13"/>
        <v>0</v>
      </c>
      <c r="I64" s="3">
        <v>0</v>
      </c>
      <c r="J64" s="3">
        <v>0</v>
      </c>
    </row>
    <row r="65" spans="1:10" x14ac:dyDescent="0.25">
      <c r="A65" s="1">
        <v>15</v>
      </c>
      <c r="B65" s="53" t="s">
        <v>9</v>
      </c>
      <c r="C65" s="53"/>
      <c r="D65" s="53"/>
      <c r="E65" s="53"/>
      <c r="F65" s="53"/>
      <c r="G65" s="1"/>
      <c r="H65" s="3">
        <f t="shared" si="13"/>
        <v>0</v>
      </c>
      <c r="I65" s="3">
        <v>0</v>
      </c>
      <c r="J65" s="3">
        <v>0</v>
      </c>
    </row>
    <row r="66" spans="1:10" x14ac:dyDescent="0.25">
      <c r="A66" s="1">
        <v>16</v>
      </c>
      <c r="B66" s="53" t="s">
        <v>10</v>
      </c>
      <c r="C66" s="53"/>
      <c r="D66" s="53"/>
      <c r="E66" s="53"/>
      <c r="F66" s="53"/>
      <c r="G66" s="1"/>
      <c r="H66" s="3">
        <f t="shared" si="13"/>
        <v>1001935.724054</v>
      </c>
      <c r="I66" s="3">
        <v>0</v>
      </c>
      <c r="J66" s="3">
        <f>H66/12*7</f>
        <v>584462.50569816667</v>
      </c>
    </row>
    <row r="67" spans="1:10" x14ac:dyDescent="0.25">
      <c r="A67" s="1">
        <v>17</v>
      </c>
      <c r="B67" s="53" t="s">
        <v>18</v>
      </c>
      <c r="C67" s="53"/>
      <c r="D67" s="53"/>
      <c r="E67" s="53"/>
      <c r="F67" s="53"/>
      <c r="G67" s="1"/>
      <c r="H67" s="3">
        <f t="shared" si="13"/>
        <v>0</v>
      </c>
      <c r="I67" s="3">
        <v>0</v>
      </c>
      <c r="J67" s="3">
        <v>0</v>
      </c>
    </row>
    <row r="68" spans="1:10" x14ac:dyDescent="0.25">
      <c r="A68" s="1">
        <v>18</v>
      </c>
      <c r="B68" s="54" t="s">
        <v>11</v>
      </c>
      <c r="C68" s="54"/>
      <c r="D68" s="54"/>
      <c r="E68" s="54"/>
      <c r="F68" s="54"/>
      <c r="G68" s="1"/>
      <c r="H68" s="3">
        <f t="shared" si="13"/>
        <v>0</v>
      </c>
      <c r="I68" s="3">
        <v>0</v>
      </c>
      <c r="J68" s="3">
        <v>0</v>
      </c>
    </row>
    <row r="69" spans="1:10" ht="30" customHeight="1" x14ac:dyDescent="0.25">
      <c r="A69" s="1">
        <v>25</v>
      </c>
      <c r="B69" s="53" t="s">
        <v>35</v>
      </c>
      <c r="C69" s="53"/>
      <c r="D69" s="53"/>
      <c r="E69" s="53"/>
      <c r="F69" s="53"/>
      <c r="G69" s="1"/>
      <c r="H69" s="3">
        <f t="shared" si="13"/>
        <v>1580</v>
      </c>
      <c r="I69" s="3">
        <f t="shared" ref="I69" si="22">I70+I71+I72+I74</f>
        <v>0</v>
      </c>
      <c r="J69" s="3">
        <f t="shared" ref="J69" si="23">J70+J71+J72+J74</f>
        <v>0</v>
      </c>
    </row>
    <row r="70" spans="1:10" x14ac:dyDescent="0.25">
      <c r="A70" s="1">
        <v>26</v>
      </c>
      <c r="B70" s="53" t="s">
        <v>8</v>
      </c>
      <c r="C70" s="53"/>
      <c r="D70" s="53"/>
      <c r="E70" s="53"/>
      <c r="F70" s="53"/>
      <c r="G70" s="1"/>
      <c r="H70" s="3">
        <f t="shared" si="13"/>
        <v>0</v>
      </c>
      <c r="I70" s="3">
        <v>0</v>
      </c>
      <c r="J70" s="3">
        <v>0</v>
      </c>
    </row>
    <row r="71" spans="1:10" x14ac:dyDescent="0.25">
      <c r="A71" s="1">
        <v>27</v>
      </c>
      <c r="B71" s="53" t="s">
        <v>9</v>
      </c>
      <c r="C71" s="53"/>
      <c r="D71" s="53"/>
      <c r="E71" s="53"/>
      <c r="F71" s="53"/>
      <c r="G71" s="1"/>
      <c r="H71" s="3">
        <f t="shared" si="13"/>
        <v>0</v>
      </c>
      <c r="I71" s="3">
        <v>0</v>
      </c>
      <c r="J71" s="3">
        <v>0</v>
      </c>
    </row>
    <row r="72" spans="1:10" x14ac:dyDescent="0.25">
      <c r="A72" s="1">
        <v>28</v>
      </c>
      <c r="B72" s="53" t="s">
        <v>10</v>
      </c>
      <c r="C72" s="53"/>
      <c r="D72" s="53"/>
      <c r="E72" s="53"/>
      <c r="F72" s="53"/>
      <c r="G72" s="1"/>
      <c r="H72" s="3">
        <f t="shared" si="13"/>
        <v>1580</v>
      </c>
      <c r="I72" s="3">
        <v>0</v>
      </c>
      <c r="J72" s="3">
        <v>0</v>
      </c>
    </row>
    <row r="73" spans="1:10" x14ac:dyDescent="0.25">
      <c r="A73" s="1">
        <v>29</v>
      </c>
      <c r="B73" s="53" t="s">
        <v>18</v>
      </c>
      <c r="C73" s="53"/>
      <c r="D73" s="53"/>
      <c r="E73" s="53"/>
      <c r="F73" s="53"/>
      <c r="G73" s="1"/>
      <c r="H73" s="3">
        <f t="shared" si="13"/>
        <v>0</v>
      </c>
      <c r="I73" s="3">
        <v>0</v>
      </c>
      <c r="J73" s="3">
        <v>0</v>
      </c>
    </row>
    <row r="74" spans="1:10" x14ac:dyDescent="0.25">
      <c r="A74" s="1">
        <v>30</v>
      </c>
      <c r="B74" s="53" t="s">
        <v>11</v>
      </c>
      <c r="C74" s="53"/>
      <c r="D74" s="53"/>
      <c r="E74" s="53"/>
      <c r="F74" s="53"/>
      <c r="G74" s="1"/>
      <c r="H74" s="3">
        <f t="shared" si="13"/>
        <v>0</v>
      </c>
      <c r="I74" s="3">
        <v>0</v>
      </c>
      <c r="J74" s="3">
        <v>0</v>
      </c>
    </row>
    <row r="75" spans="1:10" ht="45" customHeight="1" x14ac:dyDescent="0.25">
      <c r="A75" s="1">
        <v>49</v>
      </c>
      <c r="B75" s="53" t="s">
        <v>22</v>
      </c>
      <c r="C75" s="53"/>
      <c r="D75" s="53"/>
      <c r="E75" s="53"/>
      <c r="F75" s="53"/>
      <c r="G75" s="1" t="s">
        <v>21</v>
      </c>
      <c r="H75" s="3">
        <f t="shared" si="13"/>
        <v>99447.29952</v>
      </c>
      <c r="I75" s="3">
        <f t="shared" ref="I75" si="24">I76+I77+I78+I80</f>
        <v>41436.374800000005</v>
      </c>
      <c r="J75" s="3">
        <f t="shared" ref="J75" si="25">J76+J77+J78+J80</f>
        <v>66298.199680000005</v>
      </c>
    </row>
    <row r="76" spans="1:10" x14ac:dyDescent="0.25">
      <c r="A76" s="1">
        <v>50</v>
      </c>
      <c r="B76" s="53" t="s">
        <v>8</v>
      </c>
      <c r="C76" s="53"/>
      <c r="D76" s="53"/>
      <c r="E76" s="53"/>
      <c r="F76" s="53"/>
      <c r="G76" s="1"/>
      <c r="H76" s="3">
        <f t="shared" si="13"/>
        <v>0</v>
      </c>
      <c r="I76" s="3">
        <v>0</v>
      </c>
      <c r="J76" s="3">
        <v>0</v>
      </c>
    </row>
    <row r="77" spans="1:10" x14ac:dyDescent="0.25">
      <c r="A77" s="1">
        <v>51</v>
      </c>
      <c r="B77" s="53" t="s">
        <v>9</v>
      </c>
      <c r="C77" s="53"/>
      <c r="D77" s="53"/>
      <c r="E77" s="53"/>
      <c r="F77" s="53"/>
      <c r="G77" s="1"/>
      <c r="H77" s="3">
        <f t="shared" si="13"/>
        <v>0</v>
      </c>
      <c r="I77" s="3">
        <v>0</v>
      </c>
      <c r="J77" s="3">
        <v>0</v>
      </c>
    </row>
    <row r="78" spans="1:10" x14ac:dyDescent="0.25">
      <c r="A78" s="1">
        <v>52</v>
      </c>
      <c r="B78" s="53" t="s">
        <v>10</v>
      </c>
      <c r="C78" s="53"/>
      <c r="D78" s="53"/>
      <c r="E78" s="53"/>
      <c r="F78" s="53"/>
      <c r="G78" s="1"/>
      <c r="H78" s="3">
        <f t="shared" si="13"/>
        <v>99447.29952</v>
      </c>
      <c r="I78" s="3">
        <f>H78/12*5</f>
        <v>41436.374800000005</v>
      </c>
      <c r="J78" s="3">
        <f>H78/12*8</f>
        <v>66298.199680000005</v>
      </c>
    </row>
    <row r="79" spans="1:10" x14ac:dyDescent="0.25">
      <c r="A79" s="1">
        <v>53</v>
      </c>
      <c r="B79" s="53" t="s">
        <v>18</v>
      </c>
      <c r="C79" s="53"/>
      <c r="D79" s="53"/>
      <c r="E79" s="53"/>
      <c r="F79" s="53"/>
      <c r="G79" s="1"/>
      <c r="H79" s="3">
        <f t="shared" si="13"/>
        <v>0</v>
      </c>
      <c r="I79" s="3">
        <v>0</v>
      </c>
      <c r="J79" s="3">
        <v>0</v>
      </c>
    </row>
    <row r="80" spans="1:10" x14ac:dyDescent="0.25">
      <c r="A80" s="1">
        <v>54</v>
      </c>
      <c r="B80" s="53" t="s">
        <v>11</v>
      </c>
      <c r="C80" s="53"/>
      <c r="D80" s="53"/>
      <c r="E80" s="53"/>
      <c r="F80" s="53"/>
      <c r="G80" s="1"/>
      <c r="H80" s="3">
        <f t="shared" si="13"/>
        <v>0</v>
      </c>
      <c r="I80" s="3">
        <v>0</v>
      </c>
      <c r="J80" s="3">
        <v>0</v>
      </c>
    </row>
    <row r="181" spans="3:4" x14ac:dyDescent="0.25">
      <c r="C181" s="9"/>
      <c r="D181" s="9">
        <v>64427.032399999996</v>
      </c>
    </row>
  </sheetData>
  <autoFilter ref="A13:K42"/>
  <mergeCells count="45">
    <mergeCell ref="B68:F68"/>
    <mergeCell ref="B67:F67"/>
    <mergeCell ref="B66:F66"/>
    <mergeCell ref="B65:F65"/>
    <mergeCell ref="B62:F62"/>
    <mergeCell ref="B61:F61"/>
    <mergeCell ref="B80:F80"/>
    <mergeCell ref="B79:F79"/>
    <mergeCell ref="B76:F76"/>
    <mergeCell ref="B75:F75"/>
    <mergeCell ref="B78:F78"/>
    <mergeCell ref="B77:F77"/>
    <mergeCell ref="B74:F74"/>
    <mergeCell ref="B73:F73"/>
    <mergeCell ref="B72:F72"/>
    <mergeCell ref="B71:F71"/>
    <mergeCell ref="B70:F70"/>
    <mergeCell ref="B69:F69"/>
    <mergeCell ref="B60:F60"/>
    <mergeCell ref="B64:F64"/>
    <mergeCell ref="B63:F63"/>
    <mergeCell ref="B59:F59"/>
    <mergeCell ref="B58:F58"/>
    <mergeCell ref="A48:A49"/>
    <mergeCell ref="G48:G49"/>
    <mergeCell ref="H48:J48"/>
    <mergeCell ref="B57:F57"/>
    <mergeCell ref="A46:J46"/>
    <mergeCell ref="B48:F49"/>
    <mergeCell ref="B50:F50"/>
    <mergeCell ref="B56:F56"/>
    <mergeCell ref="B55:F55"/>
    <mergeCell ref="B54:F54"/>
    <mergeCell ref="B53:F53"/>
    <mergeCell ref="B52:F52"/>
    <mergeCell ref="B51:F51"/>
    <mergeCell ref="A45:J45"/>
    <mergeCell ref="A44:J44"/>
    <mergeCell ref="A7:K7"/>
    <mergeCell ref="A8:K8"/>
    <mergeCell ref="A10:A11"/>
    <mergeCell ref="B10:B11"/>
    <mergeCell ref="C10:C11"/>
    <mergeCell ref="K10:K11"/>
    <mergeCell ref="D10:J10"/>
  </mergeCells>
  <pageMargins left="0.39370078740157483" right="0.39370078740157483" top="1.1811023622047245" bottom="0.39370078740157483" header="0" footer="0"/>
  <pageSetup paperSize="9" scale="71" firstPageNumber="10" fitToHeight="0" orientation="landscape" useFirstPageNumber="1" r:id="rId1"/>
  <headerFooter>
    <oddHeader>&amp;C&amp;P</oddHead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2025-08-14T10:28:52Z</cp:lastPrinted>
  <dcterms:created xsi:type="dcterms:W3CDTF">2020-03-13T11:19:30Z</dcterms:created>
  <dcterms:modified xsi:type="dcterms:W3CDTF">2025-08-18T09:21:06Z</dcterms:modified>
</cp:coreProperties>
</file>