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5\01-Январь\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52511"/>
</workbook>
</file>

<file path=xl/calcChain.xml><?xml version="1.0" encoding="utf-8"?>
<calcChain xmlns="http://schemas.openxmlformats.org/spreadsheetml/2006/main">
  <c r="K134" i="1" l="1"/>
  <c r="J134" i="1"/>
  <c r="F23" i="1"/>
  <c r="G23" i="1"/>
  <c r="H23" i="1"/>
  <c r="I23" i="1"/>
  <c r="J23" i="1"/>
  <c r="K23" i="1"/>
  <c r="F24" i="1"/>
  <c r="G24" i="1"/>
  <c r="H24" i="1"/>
  <c r="I24" i="1"/>
  <c r="J24" i="1"/>
  <c r="K24" i="1"/>
  <c r="K127" i="1"/>
  <c r="J191" i="1"/>
  <c r="K191" i="1"/>
  <c r="K199" i="1"/>
  <c r="J199" i="1"/>
  <c r="K214" i="1"/>
  <c r="K213" i="1"/>
  <c r="K212" i="1" s="1"/>
  <c r="J213" i="1"/>
  <c r="J214" i="1"/>
  <c r="J212" i="1"/>
  <c r="J209" i="1"/>
  <c r="K203" i="1"/>
  <c r="J203" i="1"/>
  <c r="K197" i="1"/>
  <c r="J197" i="1"/>
  <c r="K185" i="1"/>
  <c r="J185" i="1"/>
  <c r="K179" i="1"/>
  <c r="J179" i="1"/>
  <c r="K173" i="1"/>
  <c r="J173" i="1"/>
  <c r="K167" i="1"/>
  <c r="J167" i="1"/>
  <c r="K161" i="1"/>
  <c r="J161" i="1"/>
  <c r="K155" i="1"/>
  <c r="J155" i="1"/>
  <c r="K149" i="1"/>
  <c r="J149" i="1"/>
  <c r="K143" i="1"/>
  <c r="J143" i="1"/>
  <c r="K137" i="1"/>
  <c r="J137" i="1"/>
  <c r="K131" i="1"/>
  <c r="J131" i="1"/>
  <c r="K130" i="1"/>
  <c r="J130" i="1"/>
  <c r="K129" i="1"/>
  <c r="J129" i="1"/>
  <c r="K128" i="1"/>
  <c r="J128" i="1"/>
  <c r="J122" i="1" s="1"/>
  <c r="J127" i="1"/>
  <c r="K126" i="1"/>
  <c r="J126" i="1"/>
  <c r="J125" i="1"/>
  <c r="K124" i="1"/>
  <c r="J124" i="1"/>
  <c r="K123" i="1"/>
  <c r="J123" i="1"/>
  <c r="J121" i="1"/>
  <c r="K120" i="1"/>
  <c r="J120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20" i="1"/>
  <c r="I121" i="1"/>
  <c r="I122" i="1"/>
  <c r="I126" i="1"/>
  <c r="I127" i="1"/>
  <c r="I128" i="1"/>
  <c r="I129" i="1"/>
  <c r="I130" i="1"/>
  <c r="I131" i="1"/>
  <c r="I132" i="1"/>
  <c r="I133" i="1"/>
  <c r="I134" i="1"/>
  <c r="I135" i="1"/>
  <c r="H28" i="1"/>
  <c r="I28" i="1"/>
  <c r="J28" i="1"/>
  <c r="K28" i="1"/>
  <c r="G28" i="1"/>
  <c r="G22" i="1"/>
  <c r="H22" i="1"/>
  <c r="I22" i="1"/>
  <c r="J22" i="1"/>
  <c r="K22" i="1"/>
  <c r="F22" i="1"/>
  <c r="F28" i="1"/>
  <c r="K21" i="1"/>
  <c r="J21" i="1"/>
  <c r="I21" i="1"/>
  <c r="K20" i="1"/>
  <c r="J20" i="1"/>
  <c r="I20" i="1"/>
  <c r="G20" i="1"/>
  <c r="H20" i="1"/>
  <c r="G21" i="1"/>
  <c r="H21" i="1"/>
  <c r="F20" i="1"/>
  <c r="F21" i="1"/>
  <c r="F15" i="1" s="1"/>
  <c r="K125" i="1" l="1"/>
  <c r="J119" i="1"/>
  <c r="K121" i="1"/>
  <c r="K209" i="1"/>
  <c r="K122" i="1"/>
  <c r="K119" i="1" s="1"/>
  <c r="E108" i="1"/>
  <c r="E28" i="1" l="1"/>
  <c r="D30" i="1" l="1"/>
  <c r="E25" i="1"/>
  <c r="D43" i="1"/>
  <c r="D28" i="1" l="1"/>
  <c r="K15" i="1"/>
  <c r="J15" i="1"/>
  <c r="I15" i="1"/>
  <c r="H15" i="1"/>
  <c r="G15" i="1"/>
  <c r="G73" i="1"/>
  <c r="F73" i="1"/>
  <c r="E73" i="1"/>
  <c r="G79" i="1"/>
  <c r="F79" i="1"/>
  <c r="E79" i="1"/>
  <c r="G85" i="1"/>
  <c r="F85" i="1"/>
  <c r="I191" i="1" s="1"/>
  <c r="E85" i="1"/>
  <c r="E106" i="1"/>
  <c r="E31" i="1" l="1"/>
  <c r="D31" i="1" l="1"/>
  <c r="F17" i="1"/>
  <c r="I123" i="1" s="1"/>
  <c r="G17" i="1"/>
  <c r="H17" i="1"/>
  <c r="I17" i="1"/>
  <c r="J17" i="1"/>
  <c r="K17" i="1"/>
  <c r="F18" i="1"/>
  <c r="I124" i="1" s="1"/>
  <c r="G18" i="1"/>
  <c r="H18" i="1"/>
  <c r="I18" i="1"/>
  <c r="J18" i="1"/>
  <c r="K18" i="1"/>
  <c r="E37" i="1"/>
  <c r="E23" i="1"/>
  <c r="E21" i="1"/>
  <c r="E15" i="1" l="1"/>
  <c r="D37" i="1"/>
  <c r="E17" i="1"/>
  <c r="E22" i="1"/>
  <c r="D90" i="1"/>
  <c r="D89" i="1"/>
  <c r="D88" i="1"/>
  <c r="D87" i="1"/>
  <c r="D86" i="1"/>
  <c r="K85" i="1"/>
  <c r="J85" i="1"/>
  <c r="I85" i="1"/>
  <c r="H85" i="1"/>
  <c r="E16" i="1" l="1"/>
  <c r="D85" i="1"/>
  <c r="E20" i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10" i="1" l="1"/>
  <c r="D109" i="1"/>
  <c r="D108" i="1"/>
  <c r="D107" i="1"/>
  <c r="K106" i="1"/>
  <c r="K16" i="1" s="1"/>
  <c r="J106" i="1"/>
  <c r="J16" i="1" s="1"/>
  <c r="I106" i="1"/>
  <c r="I16" i="1" s="1"/>
  <c r="H106" i="1"/>
  <c r="H16" i="1" s="1"/>
  <c r="G106" i="1"/>
  <c r="G16" i="1" s="1"/>
  <c r="F106" i="1"/>
  <c r="F16" i="1" s="1"/>
  <c r="D105" i="1"/>
  <c r="D104" i="1"/>
  <c r="K103" i="1"/>
  <c r="J103" i="1"/>
  <c r="I103" i="1"/>
  <c r="H103" i="1"/>
  <c r="G103" i="1"/>
  <c r="F103" i="1"/>
  <c r="E103" i="1"/>
  <c r="D102" i="1"/>
  <c r="D101" i="1"/>
  <c r="D100" i="1"/>
  <c r="D99" i="1"/>
  <c r="D97" i="1" s="1"/>
  <c r="D98" i="1"/>
  <c r="K97" i="1"/>
  <c r="J97" i="1"/>
  <c r="I97" i="1"/>
  <c r="H97" i="1"/>
  <c r="G97" i="1"/>
  <c r="F97" i="1"/>
  <c r="E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E24" i="1"/>
  <c r="D22" i="1"/>
  <c r="F19" i="1"/>
  <c r="I125" i="1" s="1"/>
  <c r="G19" i="1"/>
  <c r="D20" i="1"/>
  <c r="K19" i="1"/>
  <c r="J19" i="1"/>
  <c r="I19" i="1"/>
  <c r="H19" i="1"/>
  <c r="K14" i="1"/>
  <c r="J14" i="1"/>
  <c r="I14" i="1"/>
  <c r="H14" i="1"/>
  <c r="G14" i="1"/>
  <c r="F14" i="1"/>
  <c r="E14" i="1"/>
  <c r="D25" i="1" l="1"/>
  <c r="K13" i="1"/>
  <c r="E19" i="1"/>
  <c r="D14" i="1"/>
  <c r="G13" i="1"/>
  <c r="E18" i="1"/>
  <c r="D18" i="1" s="1"/>
  <c r="D24" i="1"/>
  <c r="D67" i="1"/>
  <c r="D61" i="1"/>
  <c r="I13" i="1"/>
  <c r="D49" i="1"/>
  <c r="D55" i="1"/>
  <c r="F13" i="1"/>
  <c r="H13" i="1"/>
  <c r="J13" i="1"/>
  <c r="D16" i="1"/>
  <c r="D91" i="1"/>
  <c r="D106" i="1"/>
  <c r="D103" i="1" s="1"/>
  <c r="D15" i="1"/>
  <c r="D17" i="1"/>
  <c r="D21" i="1"/>
  <c r="D23" i="1"/>
  <c r="M20" i="1" l="1"/>
  <c r="I119" i="1"/>
  <c r="E13" i="1"/>
  <c r="D19" i="1"/>
  <c r="D13" i="1"/>
</calcChain>
</file>

<file path=xl/sharedStrings.xml><?xml version="1.0" encoding="utf-8"?>
<sst xmlns="http://schemas.openxmlformats.org/spreadsheetml/2006/main" count="244" uniqueCount="64">
  <si>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</si>
  <si>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</si>
  <si>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</si>
  <si>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</si>
  <si>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</si>
  <si>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</si>
  <si>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</si>
  <si>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</si>
  <si>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</si>
  <si>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</si>
  <si>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</si>
  <si>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</si>
  <si>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</si>
  <si>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</si>
  <si>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</si>
  <si>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</si>
  <si>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</si>
  <si>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</si>
  <si>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</si>
  <si>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</si>
  <si>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</si>
  <si>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</si>
  <si>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</si>
  <si>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</si>
  <si>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</si>
  <si>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</si>
  <si>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</si>
  <si>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</si>
  <si>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</si>
  <si>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</si>
  <si>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</si>
  <si>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</si>
  <si>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</si>
  <si>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</si>
  <si>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</si>
  <si>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</si>
  <si>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</si>
  <si>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</si>
  <si>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</si>
  <si>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</si>
  <si>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</si>
  <si>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</si>
  <si>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</si>
  <si>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</si>
  <si>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</si>
  <si>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</si>
  <si>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</si>
  <si>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</si>
  <si>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</si>
  <si>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</si>
  <si>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</si>
  <si>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</si>
  <si>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</si>
  <si>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</si>
  <si>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</si>
  <si>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</si>
  <si>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Приложение 3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</si>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</sst>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7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zoomScaleNormal="100" zoomScaleSheetLayoutView="100" workbookViewId="0">
      <selection activeCell="A115" sqref="A115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56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55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1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47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4" t="s">
        <v>18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10"/>
      <c r="N7" s="11"/>
      <c r="O7" s="11"/>
    </row>
    <row r="8" spans="1:20" s="4" customFormat="1" ht="15" x14ac:dyDescent="0.2">
      <c r="A8" s="65" t="s">
        <v>57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6" t="s">
        <v>2</v>
      </c>
      <c r="B10" s="66" t="s">
        <v>3</v>
      </c>
      <c r="C10" s="66" t="s">
        <v>4</v>
      </c>
      <c r="D10" s="69" t="s">
        <v>5</v>
      </c>
      <c r="E10" s="70"/>
      <c r="F10" s="70"/>
      <c r="G10" s="70"/>
      <c r="H10" s="70"/>
      <c r="I10" s="70"/>
      <c r="J10" s="70"/>
      <c r="K10" s="71"/>
      <c r="L10" s="67" t="s">
        <v>6</v>
      </c>
      <c r="M10" s="10"/>
      <c r="N10" s="11"/>
      <c r="O10" s="11"/>
    </row>
    <row r="11" spans="1:20" s="4" customFormat="1" ht="28.5" customHeight="1" x14ac:dyDescent="0.2">
      <c r="A11" s="66"/>
      <c r="B11" s="66"/>
      <c r="C11" s="66"/>
      <c r="D11" s="12" t="s">
        <v>7</v>
      </c>
      <c r="E11" s="47" t="s">
        <v>8</v>
      </c>
      <c r="F11" s="47" t="s">
        <v>19</v>
      </c>
      <c r="G11" s="47" t="s">
        <v>20</v>
      </c>
      <c r="H11" s="47" t="s">
        <v>21</v>
      </c>
      <c r="I11" s="47" t="s">
        <v>29</v>
      </c>
      <c r="J11" s="47" t="s">
        <v>36</v>
      </c>
      <c r="K11" s="47" t="s">
        <v>48</v>
      </c>
      <c r="L11" s="68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25</v>
      </c>
      <c r="N12" s="15"/>
      <c r="O12" s="15"/>
    </row>
    <row r="13" spans="1:20" s="21" customFormat="1" ht="15" x14ac:dyDescent="0.25">
      <c r="A13" s="16">
        <v>1</v>
      </c>
      <c r="B13" s="17" t="s">
        <v>9</v>
      </c>
      <c r="C13" s="18"/>
      <c r="D13" s="19">
        <f>SUM(D14:D18)-D17</f>
        <v>876862.76999999967</v>
      </c>
      <c r="E13" s="19">
        <f>E14+E15+E16+E18</f>
        <v>226833.36000000002</v>
      </c>
      <c r="F13" s="19">
        <f t="shared" ref="F13:K13" si="0">F14+F15+F16+F18</f>
        <v>253357.79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253357.79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10</v>
      </c>
      <c r="C14" s="18"/>
      <c r="D14" s="19">
        <f>SUM(E14:K14)</f>
        <v>0</v>
      </c>
      <c r="E14" s="19">
        <f t="shared" ref="E14:K14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11</v>
      </c>
      <c r="C15" s="18"/>
      <c r="D15" s="19">
        <f t="shared" ref="D15:D98" si="2">SUM(E15:K15)</f>
        <v>94534.700000000012</v>
      </c>
      <c r="E15" s="19">
        <f>ROUND(E21+E93+E99+E105,2)</f>
        <v>26227.200000000001</v>
      </c>
      <c r="F15" s="19">
        <f>ROUND(F21+F93+F99+F105,2)</f>
        <v>47946</v>
      </c>
      <c r="G15" s="19">
        <f t="shared" ref="F15:K15" si="3">ROUND(G21+G93+G99+G105,2)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47946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12</v>
      </c>
      <c r="C16" s="18"/>
      <c r="D16" s="19">
        <f t="shared" si="2"/>
        <v>776196.72999999975</v>
      </c>
      <c r="E16" s="19">
        <f>ROUND(E22+E94+E100+E106,2)</f>
        <v>194474.82</v>
      </c>
      <c r="F16" s="19">
        <f t="shared" ref="F16:K16" si="4">ROUND(F22+F94+F100+F106,2)</f>
        <v>205411.79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205411.79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13</v>
      </c>
      <c r="C17" s="18"/>
      <c r="D17" s="19">
        <f t="shared" si="2"/>
        <v>37454.639999999999</v>
      </c>
      <c r="E17" s="19">
        <f>E23+E95+E101+E109</f>
        <v>1454.64</v>
      </c>
      <c r="F17" s="19">
        <f t="shared" ref="F17:K17" si="5">F23+F95+F101+F109</f>
        <v>36000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36000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14</v>
      </c>
      <c r="C18" s="18"/>
      <c r="D18" s="19">
        <f t="shared" si="2"/>
        <v>6131.34</v>
      </c>
      <c r="E18" s="19">
        <f>E24+E96+E102+E110</f>
        <v>6131.34</v>
      </c>
      <c r="F18" s="19">
        <f t="shared" ref="F18:K18" si="6">F24+F96+F102+F110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61</v>
      </c>
      <c r="C19" s="18" t="s">
        <v>49</v>
      </c>
      <c r="D19" s="19">
        <f>SUM(D20:D24)-D23</f>
        <v>631152.23999999987</v>
      </c>
      <c r="E19" s="19">
        <f>SUM(E20:E22,E24)</f>
        <v>193999.29999999996</v>
      </c>
      <c r="F19" s="19">
        <f t="shared" ref="F19:K19" si="7">SUM(F20:F22,F24)</f>
        <v>192630.19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35</v>
      </c>
      <c r="M19" s="22" t="s">
        <v>28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10</v>
      </c>
      <c r="C20" s="16"/>
      <c r="D20" s="19">
        <f t="shared" si="2"/>
        <v>0</v>
      </c>
      <c r="E20" s="19">
        <f t="shared" ref="E20:K20" si="8">E26+E32+E38+E44+E56+E68+E50+E62+E74+E80</f>
        <v>0</v>
      </c>
      <c r="F20" s="19">
        <f>F26+F32+F38+F44+F56+F68+F50+F62+F74+F80+F86</f>
        <v>0</v>
      </c>
      <c r="G20" s="19">
        <f t="shared" ref="G20:H20" si="9">G26+G32+G38+G44+G56+G68+G50+G62+G74+G80+G86</f>
        <v>0</v>
      </c>
      <c r="H20" s="19">
        <f t="shared" si="9"/>
        <v>0</v>
      </c>
      <c r="I20" s="19">
        <f t="shared" ref="I20:K20" si="10">I26+I32+I38+I44+I56+I68+I50+I62+I74+I80+I86</f>
        <v>0</v>
      </c>
      <c r="J20" s="19">
        <f t="shared" si="10"/>
        <v>0</v>
      </c>
      <c r="K20" s="19">
        <f t="shared" si="10"/>
        <v>0</v>
      </c>
      <c r="L20" s="16"/>
      <c r="M20" s="46">
        <f>253357.79-F13</f>
        <v>0</v>
      </c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11</v>
      </c>
      <c r="C21" s="16"/>
      <c r="D21" s="19">
        <f t="shared" si="2"/>
        <v>65816</v>
      </c>
      <c r="E21" s="19">
        <f>E27+E33+E39+E45+E57+E69+E51+E63+E75+E81</f>
        <v>21942.3</v>
      </c>
      <c r="F21" s="19">
        <f>F27+F33+F39+F45+F57+F69+F51+F63+F75+F81+F87</f>
        <v>43873.7</v>
      </c>
      <c r="G21" s="19">
        <f t="shared" ref="G21:H21" si="11">G27+G33+G39+G45+G57+G69+G51+G63+G75+G81+G87</f>
        <v>0</v>
      </c>
      <c r="H21" s="19">
        <f t="shared" si="11"/>
        <v>0</v>
      </c>
      <c r="I21" s="19">
        <f t="shared" ref="I21:K21" si="12">I27+I33+I39+I45+I57+I69+I51+I63+I75+I81+I87</f>
        <v>0</v>
      </c>
      <c r="J21" s="19">
        <f t="shared" si="12"/>
        <v>0</v>
      </c>
      <c r="K21" s="19">
        <f t="shared" si="12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12</v>
      </c>
      <c r="C22" s="16"/>
      <c r="D22" s="19">
        <f t="shared" si="2"/>
        <v>559204.89999999991</v>
      </c>
      <c r="E22" s="19">
        <f>E28+E34+E40+E46+E58+E70+E52+E64+E76+E82</f>
        <v>165925.65999999997</v>
      </c>
      <c r="F22" s="19">
        <f>F28+F34+F40+F46+F58+F70+F52+F64+F76+F82+F88</f>
        <v>148756.49</v>
      </c>
      <c r="G22" s="19">
        <f t="shared" ref="G22:K22" si="13">G28+G34+G40+G46+G58+G70+G52+G64+G76+G82+G88</f>
        <v>80904.55</v>
      </c>
      <c r="H22" s="19">
        <f t="shared" si="13"/>
        <v>40904.550000000003</v>
      </c>
      <c r="I22" s="19">
        <f t="shared" si="13"/>
        <v>40904.550000000003</v>
      </c>
      <c r="J22" s="19">
        <f t="shared" si="13"/>
        <v>40904.550000000003</v>
      </c>
      <c r="K22" s="19">
        <f t="shared" si="13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13</v>
      </c>
      <c r="C23" s="16"/>
      <c r="D23" s="19">
        <f t="shared" si="2"/>
        <v>37454.639999999999</v>
      </c>
      <c r="E23" s="19">
        <f>E29+E35+E41+E47+E59+E71+E53+E65</f>
        <v>1454.64</v>
      </c>
      <c r="F23" s="19">
        <f t="shared" ref="F23:K23" si="14">F29+F35+F41+F47+F59+F71+F53+F65+F77+F83+F89</f>
        <v>36000</v>
      </c>
      <c r="G23" s="19">
        <f t="shared" si="14"/>
        <v>0</v>
      </c>
      <c r="H23" s="19">
        <f t="shared" si="14"/>
        <v>0</v>
      </c>
      <c r="I23" s="19">
        <f t="shared" si="14"/>
        <v>0</v>
      </c>
      <c r="J23" s="19">
        <f t="shared" si="14"/>
        <v>0</v>
      </c>
      <c r="K23" s="19">
        <f t="shared" si="14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14</v>
      </c>
      <c r="C24" s="16"/>
      <c r="D24" s="19">
        <f t="shared" si="2"/>
        <v>6131.34</v>
      </c>
      <c r="E24" s="19">
        <f>E30+E36+E42+E48+E60+E72+E54+E66</f>
        <v>6131.34</v>
      </c>
      <c r="F24" s="19">
        <f t="shared" ref="F24:K24" si="15">F30+F36+F42+F48+F60+F72+F54+F66+F78+F84+F90</f>
        <v>0</v>
      </c>
      <c r="G24" s="19">
        <f t="shared" si="15"/>
        <v>0</v>
      </c>
      <c r="H24" s="19">
        <f t="shared" si="15"/>
        <v>0</v>
      </c>
      <c r="I24" s="19">
        <f t="shared" si="15"/>
        <v>0</v>
      </c>
      <c r="J24" s="19">
        <f t="shared" si="15"/>
        <v>0</v>
      </c>
      <c r="K24" s="19">
        <f t="shared" si="15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40</v>
      </c>
      <c r="C25" s="17"/>
      <c r="D25" s="19">
        <f>SUM(E25:K25)</f>
        <v>433293.75199999992</v>
      </c>
      <c r="E25" s="19">
        <f>SUM(E26:E30)-E29</f>
        <v>116014.51199999999</v>
      </c>
      <c r="F25" s="19">
        <f t="shared" ref="F25:K25" si="16">SUM(F26:F30)-F29</f>
        <v>112756.49</v>
      </c>
      <c r="G25" s="19">
        <f t="shared" si="16"/>
        <v>40904.550000000003</v>
      </c>
      <c r="H25" s="19">
        <f t="shared" si="16"/>
        <v>40904.550000000003</v>
      </c>
      <c r="I25" s="19">
        <f t="shared" si="16"/>
        <v>40904.550000000003</v>
      </c>
      <c r="J25" s="19">
        <f t="shared" si="16"/>
        <v>40904.550000000003</v>
      </c>
      <c r="K25" s="19">
        <f t="shared" si="16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10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11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12</v>
      </c>
      <c r="C28" s="17"/>
      <c r="D28" s="19">
        <f>SUM(E28:K28)</f>
        <v>433293.75199999992</v>
      </c>
      <c r="E28" s="19">
        <f>(11928.12+152207.57+23732.27)-(E34+E40+E46+E52+E58+E64+E70+E33+E39)</f>
        <v>116014.51199999999</v>
      </c>
      <c r="F28" s="19">
        <f>15000+97756.49</f>
        <v>112756.49</v>
      </c>
      <c r="G28" s="19">
        <f>15000+25904.55</f>
        <v>40904.550000000003</v>
      </c>
      <c r="H28" s="19">
        <f t="shared" ref="H28:K28" si="17">15000+25904.55</f>
        <v>40904.550000000003</v>
      </c>
      <c r="I28" s="19">
        <f t="shared" si="17"/>
        <v>40904.550000000003</v>
      </c>
      <c r="J28" s="19">
        <f t="shared" si="17"/>
        <v>40904.550000000003</v>
      </c>
      <c r="K28" s="19">
        <f t="shared" si="17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13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14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26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8">SUM(F32:F36)-F35</f>
        <v>0</v>
      </c>
      <c r="G31" s="19">
        <f t="shared" si="18"/>
        <v>0</v>
      </c>
      <c r="H31" s="19">
        <f t="shared" si="18"/>
        <v>0</v>
      </c>
      <c r="I31" s="19">
        <f t="shared" si="18"/>
        <v>0</v>
      </c>
      <c r="J31" s="19">
        <f t="shared" si="18"/>
        <v>0</v>
      </c>
      <c r="K31" s="19">
        <f t="shared" si="18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10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11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12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13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14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27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19">SUM(F38:F42)-F41</f>
        <v>0</v>
      </c>
      <c r="G37" s="19">
        <f t="shared" si="19"/>
        <v>0</v>
      </c>
      <c r="H37" s="19">
        <f t="shared" si="19"/>
        <v>0</v>
      </c>
      <c r="I37" s="19">
        <f t="shared" si="19"/>
        <v>0</v>
      </c>
      <c r="J37" s="19">
        <f t="shared" si="19"/>
        <v>0</v>
      </c>
      <c r="K37" s="19">
        <f t="shared" si="19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10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11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12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13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14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37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0">SUM(F44:F48)</f>
        <v>0</v>
      </c>
      <c r="G43" s="19">
        <f t="shared" si="20"/>
        <v>0</v>
      </c>
      <c r="H43" s="19">
        <f t="shared" si="20"/>
        <v>0</v>
      </c>
      <c r="I43" s="19">
        <f t="shared" si="20"/>
        <v>0</v>
      </c>
      <c r="J43" s="19">
        <f t="shared" si="20"/>
        <v>0</v>
      </c>
      <c r="K43" s="19">
        <f t="shared" si="20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10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11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12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13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14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6" t="s">
        <v>38</v>
      </c>
      <c r="C49" s="18"/>
      <c r="D49" s="19">
        <f>SUM(D50:D54)</f>
        <v>0</v>
      </c>
      <c r="E49" s="19">
        <f t="shared" ref="E49:K49" si="21">SUM(E50:E54)-E53</f>
        <v>0</v>
      </c>
      <c r="F49" s="19">
        <f t="shared" si="21"/>
        <v>0</v>
      </c>
      <c r="G49" s="19">
        <f t="shared" si="21"/>
        <v>0</v>
      </c>
      <c r="H49" s="19">
        <f t="shared" si="21"/>
        <v>0</v>
      </c>
      <c r="I49" s="19">
        <f t="shared" si="21"/>
        <v>0</v>
      </c>
      <c r="J49" s="19">
        <f t="shared" si="21"/>
        <v>0</v>
      </c>
      <c r="K49" s="19">
        <f t="shared" si="21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10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11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12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13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14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59</v>
      </c>
      <c r="C55" s="18"/>
      <c r="D55" s="19">
        <f>SUM(D56:D60)</f>
        <v>1802.9</v>
      </c>
      <c r="E55" s="19">
        <f t="shared" ref="E55:K55" si="22">SUM(E56:E60)-E59</f>
        <v>1802.9</v>
      </c>
      <c r="F55" s="19">
        <f t="shared" si="22"/>
        <v>0</v>
      </c>
      <c r="G55" s="19">
        <f t="shared" si="22"/>
        <v>0</v>
      </c>
      <c r="H55" s="19">
        <f t="shared" si="22"/>
        <v>0</v>
      </c>
      <c r="I55" s="19">
        <f t="shared" si="22"/>
        <v>0</v>
      </c>
      <c r="J55" s="19">
        <f t="shared" si="22"/>
        <v>0</v>
      </c>
      <c r="K55" s="19">
        <f t="shared" si="22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10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11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12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13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14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62</v>
      </c>
      <c r="C61" s="18"/>
      <c r="D61" s="19">
        <f t="shared" ref="D61:K61" si="23">D62+D63+D64+D66</f>
        <v>8879</v>
      </c>
      <c r="E61" s="19">
        <f t="shared" si="23"/>
        <v>8879</v>
      </c>
      <c r="F61" s="19">
        <f t="shared" si="23"/>
        <v>0</v>
      </c>
      <c r="G61" s="19">
        <f t="shared" si="23"/>
        <v>0</v>
      </c>
      <c r="H61" s="19">
        <f t="shared" si="23"/>
        <v>0</v>
      </c>
      <c r="I61" s="19">
        <f t="shared" si="23"/>
        <v>0</v>
      </c>
      <c r="J61" s="19">
        <f t="shared" si="23"/>
        <v>0</v>
      </c>
      <c r="K61" s="19">
        <f t="shared" si="23"/>
        <v>0</v>
      </c>
      <c r="L61" s="16"/>
      <c r="M61" s="22" t="s">
        <v>24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10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11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12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13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14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39</v>
      </c>
      <c r="C67" s="18"/>
      <c r="D67" s="19">
        <f>SUM(D68:D72)</f>
        <v>1236.8</v>
      </c>
      <c r="E67" s="19">
        <f t="shared" ref="E67:K67" si="24">SUM(E68:E72)-E71</f>
        <v>1236.8</v>
      </c>
      <c r="F67" s="19">
        <f t="shared" si="24"/>
        <v>0</v>
      </c>
      <c r="G67" s="19">
        <f t="shared" si="24"/>
        <v>0</v>
      </c>
      <c r="H67" s="19">
        <f t="shared" si="24"/>
        <v>0</v>
      </c>
      <c r="I67" s="19">
        <f t="shared" si="24"/>
        <v>0</v>
      </c>
      <c r="J67" s="19">
        <f t="shared" si="24"/>
        <v>0</v>
      </c>
      <c r="K67" s="19">
        <f t="shared" si="24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10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11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12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13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14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51</v>
      </c>
      <c r="C73" s="18"/>
      <c r="D73" s="19">
        <f>SUM(D74:D78)</f>
        <v>130000</v>
      </c>
      <c r="E73" s="19">
        <f t="shared" ref="E73:G73" si="25">SUM(E74:E78)-E77</f>
        <v>0</v>
      </c>
      <c r="F73" s="19">
        <f t="shared" si="25"/>
        <v>60000</v>
      </c>
      <c r="G73" s="19">
        <f t="shared" si="25"/>
        <v>40000</v>
      </c>
      <c r="H73" s="19">
        <f t="shared" ref="H73:K73" si="26">SUM(H74:H78)-H77</f>
        <v>0</v>
      </c>
      <c r="I73" s="19">
        <f t="shared" si="26"/>
        <v>0</v>
      </c>
      <c r="J73" s="19">
        <f t="shared" si="26"/>
        <v>0</v>
      </c>
      <c r="K73" s="19">
        <f t="shared" si="26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10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11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12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13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14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52</v>
      </c>
      <c r="C79" s="18"/>
      <c r="D79" s="19">
        <f>SUM(D80:D84)</f>
        <v>0</v>
      </c>
      <c r="E79" s="19">
        <f t="shared" ref="E79:G79" si="27">SUM(E80:E84)-E83</f>
        <v>0</v>
      </c>
      <c r="F79" s="19">
        <f t="shared" si="27"/>
        <v>0</v>
      </c>
      <c r="G79" s="19">
        <f t="shared" si="27"/>
        <v>0</v>
      </c>
      <c r="H79" s="19">
        <f t="shared" ref="H79:K79" si="28">SUM(H80:H84)-H83</f>
        <v>0</v>
      </c>
      <c r="I79" s="19">
        <f t="shared" si="28"/>
        <v>0</v>
      </c>
      <c r="J79" s="19">
        <f t="shared" si="28"/>
        <v>0</v>
      </c>
      <c r="K79" s="19">
        <f t="shared" si="28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10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11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12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13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14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54</v>
      </c>
      <c r="C85" s="18"/>
      <c r="D85" s="19">
        <f>SUM(D86:D90)</f>
        <v>25873.7</v>
      </c>
      <c r="E85" s="19">
        <f t="shared" ref="E85:G85" si="29">SUM(E86:E90)-E89</f>
        <v>0</v>
      </c>
      <c r="F85" s="19">
        <f t="shared" si="29"/>
        <v>19873.7</v>
      </c>
      <c r="G85" s="19">
        <f t="shared" si="29"/>
        <v>0</v>
      </c>
      <c r="H85" s="19">
        <f t="shared" ref="H85:K85" si="30">SUM(H86:H90)-H89</f>
        <v>0</v>
      </c>
      <c r="I85" s="19">
        <f t="shared" si="30"/>
        <v>0</v>
      </c>
      <c r="J85" s="19">
        <f t="shared" si="30"/>
        <v>0</v>
      </c>
      <c r="K85" s="19">
        <f t="shared" si="30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10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11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12</v>
      </c>
      <c r="C88" s="16"/>
      <c r="D88" s="19">
        <f>SUM(E88:K88)</f>
        <v>6000</v>
      </c>
      <c r="E88" s="19">
        <v>0</v>
      </c>
      <c r="F88" s="19">
        <v>6000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13</v>
      </c>
      <c r="C89" s="37"/>
      <c r="D89" s="19">
        <f>SUM(E89:K89)</f>
        <v>6000</v>
      </c>
      <c r="E89" s="19">
        <v>0</v>
      </c>
      <c r="F89" s="19">
        <v>6000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14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17" t="s">
        <v>30</v>
      </c>
      <c r="C91" s="18" t="s">
        <v>49</v>
      </c>
      <c r="D91" s="19">
        <f>SUM(D92:D96)</f>
        <v>27948.7</v>
      </c>
      <c r="E91" s="19">
        <f t="shared" ref="E91:K91" si="31">SUM(E92:E96)+E95</f>
        <v>4190.5</v>
      </c>
      <c r="F91" s="19">
        <f t="shared" si="31"/>
        <v>3959.7</v>
      </c>
      <c r="G91" s="19">
        <f t="shared" si="31"/>
        <v>3959.7</v>
      </c>
      <c r="H91" s="19">
        <f t="shared" si="31"/>
        <v>3959.7</v>
      </c>
      <c r="I91" s="19">
        <f t="shared" si="31"/>
        <v>3959.7</v>
      </c>
      <c r="J91" s="19">
        <f t="shared" si="31"/>
        <v>3959.7</v>
      </c>
      <c r="K91" s="19">
        <f t="shared" si="31"/>
        <v>3959.7</v>
      </c>
      <c r="L91" s="16" t="s">
        <v>33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17" t="s">
        <v>10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17" t="s">
        <v>11</v>
      </c>
      <c r="C93" s="16"/>
      <c r="D93" s="19">
        <f t="shared" si="2"/>
        <v>27948.7</v>
      </c>
      <c r="E93" s="19">
        <v>4190.5</v>
      </c>
      <c r="F93" s="19">
        <v>3959.7</v>
      </c>
      <c r="G93" s="19">
        <v>3959.7</v>
      </c>
      <c r="H93" s="19">
        <v>3959.7</v>
      </c>
      <c r="I93" s="19">
        <v>3959.7</v>
      </c>
      <c r="J93" s="19">
        <v>3959.7</v>
      </c>
      <c r="K93" s="19">
        <v>3959.7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17" t="s">
        <v>12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17" t="s">
        <v>13</v>
      </c>
      <c r="C95" s="1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17" t="s">
        <v>14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17" t="s">
        <v>31</v>
      </c>
      <c r="C97" s="18" t="s">
        <v>49</v>
      </c>
      <c r="D97" s="19">
        <f>SUM(D98:D102)</f>
        <v>770.00000000000011</v>
      </c>
      <c r="E97" s="19">
        <f t="shared" ref="E97:K97" si="32">SUM(E98:E102)-E101</f>
        <v>94.4</v>
      </c>
      <c r="F97" s="19">
        <f t="shared" si="32"/>
        <v>112.6</v>
      </c>
      <c r="G97" s="19">
        <f t="shared" si="32"/>
        <v>112.6</v>
      </c>
      <c r="H97" s="19">
        <f t="shared" si="32"/>
        <v>112.6</v>
      </c>
      <c r="I97" s="19">
        <f t="shared" si="32"/>
        <v>112.6</v>
      </c>
      <c r="J97" s="19">
        <f t="shared" si="32"/>
        <v>112.6</v>
      </c>
      <c r="K97" s="19">
        <f t="shared" si="32"/>
        <v>112.6</v>
      </c>
      <c r="L97" s="29" t="s">
        <v>34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10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11</v>
      </c>
      <c r="C99" s="17"/>
      <c r="D99" s="19">
        <f>SUM(E99:K99)</f>
        <v>770.00000000000011</v>
      </c>
      <c r="E99" s="19">
        <v>94.4</v>
      </c>
      <c r="F99" s="19">
        <v>112.6</v>
      </c>
      <c r="G99" s="19">
        <v>112.6</v>
      </c>
      <c r="H99" s="19">
        <v>112.6</v>
      </c>
      <c r="I99" s="19">
        <v>112.6</v>
      </c>
      <c r="J99" s="19">
        <v>112.6</v>
      </c>
      <c r="K99" s="19">
        <v>112.6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12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13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14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32</v>
      </c>
      <c r="C103" s="18" t="s">
        <v>50</v>
      </c>
      <c r="D103" s="19">
        <f t="shared" ref="D103:K103" si="33">SUM(D104:D106,D110)</f>
        <v>216991.83000000002</v>
      </c>
      <c r="E103" s="19">
        <f t="shared" si="33"/>
        <v>28549.16</v>
      </c>
      <c r="F103" s="19">
        <f t="shared" si="33"/>
        <v>56655.3</v>
      </c>
      <c r="G103" s="19">
        <f t="shared" si="33"/>
        <v>25800.85</v>
      </c>
      <c r="H103" s="19">
        <f t="shared" si="33"/>
        <v>26496.63</v>
      </c>
      <c r="I103" s="19">
        <f t="shared" si="33"/>
        <v>26496.63</v>
      </c>
      <c r="J103" s="19">
        <f t="shared" si="33"/>
        <v>26496.63</v>
      </c>
      <c r="K103" s="19">
        <f t="shared" si="33"/>
        <v>26496.63</v>
      </c>
      <c r="L103" s="16" t="s">
        <v>16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10</v>
      </c>
      <c r="C104" s="16"/>
      <c r="D104" s="19">
        <f t="shared" ref="D104:D110" si="34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11</v>
      </c>
      <c r="C105" s="16"/>
      <c r="D105" s="19">
        <f t="shared" si="34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12</v>
      </c>
      <c r="C106" s="16"/>
      <c r="D106" s="19">
        <f t="shared" si="34"/>
        <v>216991.83000000002</v>
      </c>
      <c r="E106" s="19">
        <f>SUM(E107:E108)</f>
        <v>28549.16</v>
      </c>
      <c r="F106" s="19">
        <f t="shared" ref="F106:K106" si="35">SUM(F107:F108)</f>
        <v>56655.3</v>
      </c>
      <c r="G106" s="19">
        <f t="shared" si="35"/>
        <v>25800.85</v>
      </c>
      <c r="H106" s="19">
        <f t="shared" si="35"/>
        <v>26496.63</v>
      </c>
      <c r="I106" s="19">
        <f t="shared" si="35"/>
        <v>26496.63</v>
      </c>
      <c r="J106" s="19">
        <f t="shared" si="35"/>
        <v>26496.63</v>
      </c>
      <c r="K106" s="19">
        <f t="shared" si="35"/>
        <v>26496.63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15</v>
      </c>
      <c r="D107" s="19">
        <f t="shared" si="34"/>
        <v>77642.600000000006</v>
      </c>
      <c r="E107" s="19">
        <v>8520.5</v>
      </c>
      <c r="F107" s="19">
        <v>11166.2</v>
      </c>
      <c r="G107" s="19">
        <v>11276.46</v>
      </c>
      <c r="H107" s="19">
        <v>11669.86</v>
      </c>
      <c r="I107" s="19">
        <v>11669.86</v>
      </c>
      <c r="J107" s="19">
        <v>11669.86</v>
      </c>
      <c r="K107" s="19">
        <v>11669.86</v>
      </c>
      <c r="L107" s="16"/>
      <c r="M107" s="22" t="s">
        <v>23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17</v>
      </c>
      <c r="D108" s="19">
        <f t="shared" si="34"/>
        <v>139349.23000000001</v>
      </c>
      <c r="E108" s="19">
        <f>19429.36+599.3</f>
        <v>20028.66</v>
      </c>
      <c r="F108" s="19">
        <v>45489.1</v>
      </c>
      <c r="G108" s="19">
        <v>14524.39</v>
      </c>
      <c r="H108" s="19">
        <v>14826.77</v>
      </c>
      <c r="I108" s="19">
        <v>14826.77</v>
      </c>
      <c r="J108" s="19">
        <v>14826.77</v>
      </c>
      <c r="K108" s="19">
        <v>14826.77</v>
      </c>
      <c r="L108" s="16"/>
      <c r="M108" s="33" t="s">
        <v>22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13</v>
      </c>
      <c r="C109" s="17"/>
      <c r="D109" s="19">
        <f t="shared" si="34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14</v>
      </c>
      <c r="C110" s="16"/>
      <c r="D110" s="19">
        <f t="shared" si="34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41</v>
      </c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M111" s="1"/>
      <c r="N111" s="1"/>
      <c r="O111" s="1"/>
    </row>
    <row r="112" spans="1:16" ht="15" x14ac:dyDescent="0.2">
      <c r="A112" s="62" t="s">
        <v>42</v>
      </c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M112" s="1"/>
      <c r="N112" s="1"/>
      <c r="O112" s="1"/>
    </row>
    <row r="113" spans="1:15" ht="18" customHeight="1" x14ac:dyDescent="0.2">
      <c r="A113" s="63" t="s">
        <v>58</v>
      </c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M113" s="1"/>
      <c r="N113" s="1"/>
      <c r="O113" s="1"/>
    </row>
    <row r="114" spans="1:15" ht="15" x14ac:dyDescent="0.2">
      <c r="A114" s="62" t="s">
        <v>63</v>
      </c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M114" s="1"/>
      <c r="N114" s="1"/>
      <c r="O114" s="1"/>
    </row>
    <row r="115" spans="1:15" s="40" customFormat="1" ht="15" customHeight="1" x14ac:dyDescent="0.2">
      <c r="A115" s="39"/>
      <c r="G115" s="41"/>
      <c r="H115" s="41"/>
      <c r="I115" s="41"/>
      <c r="J115" s="41"/>
      <c r="K115" s="41"/>
    </row>
    <row r="116" spans="1:15" s="42" customFormat="1" ht="43.5" customHeight="1" x14ac:dyDescent="0.25">
      <c r="A116" s="57" t="s">
        <v>2</v>
      </c>
      <c r="B116" s="57" t="s">
        <v>3</v>
      </c>
      <c r="C116" s="57"/>
      <c r="D116" s="57"/>
      <c r="E116" s="57"/>
      <c r="F116" s="57"/>
      <c r="G116" s="57"/>
      <c r="H116" s="75" t="s">
        <v>6</v>
      </c>
      <c r="I116" s="72" t="s">
        <v>43</v>
      </c>
      <c r="J116" s="73"/>
      <c r="K116" s="74"/>
    </row>
    <row r="117" spans="1:15" s="42" customFormat="1" ht="43.5" customHeight="1" x14ac:dyDescent="0.25">
      <c r="A117" s="57"/>
      <c r="B117" s="57"/>
      <c r="C117" s="57"/>
      <c r="D117" s="57"/>
      <c r="E117" s="57"/>
      <c r="F117" s="57"/>
      <c r="G117" s="57"/>
      <c r="H117" s="76"/>
      <c r="I117" s="43" t="s">
        <v>44</v>
      </c>
      <c r="J117" s="43" t="s">
        <v>45</v>
      </c>
      <c r="K117" s="43" t="s">
        <v>46</v>
      </c>
    </row>
    <row r="118" spans="1:15" s="44" customFormat="1" ht="10.5" x14ac:dyDescent="0.25">
      <c r="A118" s="13">
        <v>1</v>
      </c>
      <c r="B118" s="59">
        <v>2</v>
      </c>
      <c r="C118" s="60"/>
      <c r="D118" s="60"/>
      <c r="E118" s="60"/>
      <c r="F118" s="60"/>
      <c r="G118" s="61"/>
      <c r="H118" s="45">
        <v>3</v>
      </c>
      <c r="I118" s="45">
        <v>4</v>
      </c>
      <c r="J118" s="45">
        <v>5</v>
      </c>
      <c r="K118" s="45">
        <v>6</v>
      </c>
    </row>
    <row r="119" spans="1:15" s="21" customFormat="1" ht="15" x14ac:dyDescent="0.25">
      <c r="A119" s="16">
        <v>1</v>
      </c>
      <c r="B119" s="58" t="s">
        <v>9</v>
      </c>
      <c r="C119" s="58"/>
      <c r="D119" s="58"/>
      <c r="E119" s="58"/>
      <c r="F119" s="58"/>
      <c r="G119" s="58"/>
      <c r="H119" s="20"/>
      <c r="I119" s="19">
        <f>F13</f>
        <v>253357.79</v>
      </c>
      <c r="J119" s="19">
        <f t="shared" ref="J119:K119" si="36">J120+J121+J122+J124</f>
        <v>72238.13</v>
      </c>
      <c r="K119" s="19">
        <f t="shared" si="36"/>
        <v>59985.780000000006</v>
      </c>
    </row>
    <row r="120" spans="1:15" s="21" customFormat="1" ht="15" x14ac:dyDescent="0.25">
      <c r="A120" s="16">
        <v>2</v>
      </c>
      <c r="B120" s="58" t="s">
        <v>10</v>
      </c>
      <c r="C120" s="58"/>
      <c r="D120" s="58"/>
      <c r="E120" s="58"/>
      <c r="F120" s="58"/>
      <c r="G120" s="58"/>
      <c r="H120" s="16"/>
      <c r="I120" s="19">
        <f t="shared" ref="I120:I183" si="37">F14</f>
        <v>0</v>
      </c>
      <c r="J120" s="19">
        <f t="shared" ref="J120:K120" si="38">J126+J198+J204+J210</f>
        <v>0</v>
      </c>
      <c r="K120" s="19">
        <f t="shared" si="38"/>
        <v>0</v>
      </c>
    </row>
    <row r="121" spans="1:15" s="21" customFormat="1" ht="15" x14ac:dyDescent="0.25">
      <c r="A121" s="16">
        <v>3</v>
      </c>
      <c r="B121" s="58" t="s">
        <v>11</v>
      </c>
      <c r="C121" s="58"/>
      <c r="D121" s="58"/>
      <c r="E121" s="58"/>
      <c r="F121" s="58"/>
      <c r="G121" s="58"/>
      <c r="H121" s="16"/>
      <c r="I121" s="19">
        <f t="shared" si="37"/>
        <v>47946</v>
      </c>
      <c r="J121" s="19">
        <f t="shared" ref="J121:K121" si="39">ROUND(J127+J199+J205+J211,2)</f>
        <v>1649.88</v>
      </c>
      <c r="K121" s="19">
        <f t="shared" si="39"/>
        <v>2639.8</v>
      </c>
    </row>
    <row r="122" spans="1:15" s="21" customFormat="1" ht="15" x14ac:dyDescent="0.25">
      <c r="A122" s="16">
        <v>4</v>
      </c>
      <c r="B122" s="58" t="s">
        <v>12</v>
      </c>
      <c r="C122" s="58"/>
      <c r="D122" s="58"/>
      <c r="E122" s="58"/>
      <c r="F122" s="58"/>
      <c r="G122" s="58"/>
      <c r="H122" s="16"/>
      <c r="I122" s="19">
        <f t="shared" si="37"/>
        <v>205411.79</v>
      </c>
      <c r="J122" s="19">
        <f t="shared" ref="J122:K122" si="40">ROUND(J128+J200+J206+J212,2)</f>
        <v>70588.25</v>
      </c>
      <c r="K122" s="19">
        <f t="shared" si="40"/>
        <v>57345.98</v>
      </c>
    </row>
    <row r="123" spans="1:15" s="21" customFormat="1" ht="15" customHeight="1" x14ac:dyDescent="0.25">
      <c r="A123" s="16">
        <v>5</v>
      </c>
      <c r="B123" s="58" t="s">
        <v>13</v>
      </c>
      <c r="C123" s="58"/>
      <c r="D123" s="58"/>
      <c r="E123" s="58"/>
      <c r="F123" s="58"/>
      <c r="G123" s="58"/>
      <c r="H123" s="16"/>
      <c r="I123" s="19">
        <f t="shared" si="37"/>
        <v>36000</v>
      </c>
      <c r="J123" s="19">
        <f t="shared" ref="J123:K123" si="41">J129+J201+J207+J215</f>
        <v>0</v>
      </c>
      <c r="K123" s="19">
        <f t="shared" si="41"/>
        <v>0</v>
      </c>
    </row>
    <row r="124" spans="1:15" s="21" customFormat="1" ht="15" x14ac:dyDescent="0.25">
      <c r="A124" s="16">
        <v>6</v>
      </c>
      <c r="B124" s="58" t="s">
        <v>14</v>
      </c>
      <c r="C124" s="58"/>
      <c r="D124" s="58"/>
      <c r="E124" s="58"/>
      <c r="F124" s="58"/>
      <c r="G124" s="58"/>
      <c r="H124" s="16"/>
      <c r="I124" s="19">
        <f t="shared" si="37"/>
        <v>0</v>
      </c>
      <c r="J124" s="19">
        <f t="shared" ref="J124:K124" si="42">J130+J202+J208+J216</f>
        <v>0</v>
      </c>
      <c r="K124" s="19">
        <f t="shared" si="42"/>
        <v>0</v>
      </c>
    </row>
    <row r="125" spans="1:15" s="21" customFormat="1" ht="60" customHeight="1" x14ac:dyDescent="0.25">
      <c r="A125" s="16">
        <v>7</v>
      </c>
      <c r="B125" s="58" t="s">
        <v>61</v>
      </c>
      <c r="C125" s="58"/>
      <c r="D125" s="58"/>
      <c r="E125" s="58"/>
      <c r="F125" s="58"/>
      <c r="G125" s="58"/>
      <c r="H125" s="16" t="s">
        <v>35</v>
      </c>
      <c r="I125" s="19">
        <f t="shared" si="37"/>
        <v>192630.19</v>
      </c>
      <c r="J125" s="19">
        <f t="shared" ref="J125:K125" si="43">SUM(J126:J128,J130)</f>
        <v>46981.870833333334</v>
      </c>
      <c r="K125" s="19">
        <f t="shared" si="43"/>
        <v>19575.779513888891</v>
      </c>
    </row>
    <row r="126" spans="1:15" s="21" customFormat="1" ht="15" customHeight="1" x14ac:dyDescent="0.25">
      <c r="A126" s="16">
        <v>8</v>
      </c>
      <c r="B126" s="58" t="s">
        <v>10</v>
      </c>
      <c r="C126" s="58"/>
      <c r="D126" s="58"/>
      <c r="E126" s="58"/>
      <c r="F126" s="58"/>
      <c r="G126" s="58"/>
      <c r="H126" s="16"/>
      <c r="I126" s="19">
        <f t="shared" si="37"/>
        <v>0</v>
      </c>
      <c r="J126" s="19">
        <f t="shared" ref="J126:K126" si="44">J132+J138+J144+J150+J162+J174+J156+J168+J180+J186+J192</f>
        <v>0</v>
      </c>
      <c r="K126" s="19">
        <f t="shared" si="44"/>
        <v>0</v>
      </c>
    </row>
    <row r="127" spans="1:15" s="21" customFormat="1" ht="15" customHeight="1" x14ac:dyDescent="0.25">
      <c r="A127" s="16">
        <v>9</v>
      </c>
      <c r="B127" s="58" t="s">
        <v>11</v>
      </c>
      <c r="C127" s="58"/>
      <c r="D127" s="58"/>
      <c r="E127" s="58"/>
      <c r="F127" s="58"/>
      <c r="G127" s="58"/>
      <c r="H127" s="16"/>
      <c r="I127" s="19">
        <f t="shared" si="37"/>
        <v>43873.7</v>
      </c>
      <c r="J127" s="19">
        <f t="shared" ref="J127:K127" si="45">J133+J139+J145+J151+J163+J175+J157+J169+J181+J187+J193</f>
        <v>0</v>
      </c>
      <c r="K127" s="19">
        <f t="shared" si="45"/>
        <v>0</v>
      </c>
    </row>
    <row r="128" spans="1:15" s="21" customFormat="1" ht="15" customHeight="1" x14ac:dyDescent="0.25">
      <c r="A128" s="16">
        <v>10</v>
      </c>
      <c r="B128" s="58" t="s">
        <v>12</v>
      </c>
      <c r="C128" s="58"/>
      <c r="D128" s="58"/>
      <c r="E128" s="58"/>
      <c r="F128" s="58"/>
      <c r="G128" s="58"/>
      <c r="H128" s="19"/>
      <c r="I128" s="19">
        <f t="shared" si="37"/>
        <v>148756.49</v>
      </c>
      <c r="J128" s="19">
        <f t="shared" ref="J128:K128" si="46">J134+J140+J146+J152+J164+J176+J158+J170+J182+J188+J194</f>
        <v>46981.870833333334</v>
      </c>
      <c r="K128" s="19">
        <f t="shared" si="46"/>
        <v>19575.779513888891</v>
      </c>
    </row>
    <row r="129" spans="1:11" s="21" customFormat="1" ht="15" customHeight="1" x14ac:dyDescent="0.25">
      <c r="A129" s="16">
        <v>11</v>
      </c>
      <c r="B129" s="58" t="s">
        <v>13</v>
      </c>
      <c r="C129" s="58"/>
      <c r="D129" s="58"/>
      <c r="E129" s="58"/>
      <c r="F129" s="58"/>
      <c r="G129" s="58"/>
      <c r="H129" s="16"/>
      <c r="I129" s="19">
        <f t="shared" si="37"/>
        <v>36000</v>
      </c>
      <c r="J129" s="19">
        <f t="shared" ref="J129:K129" si="47">J135+J141+J147+J153+J165+J177+J159+J171</f>
        <v>0</v>
      </c>
      <c r="K129" s="19">
        <f t="shared" si="47"/>
        <v>0</v>
      </c>
    </row>
    <row r="130" spans="1:11" s="21" customFormat="1" ht="15" customHeight="1" x14ac:dyDescent="0.25">
      <c r="A130" s="16">
        <v>12</v>
      </c>
      <c r="B130" s="58" t="s">
        <v>14</v>
      </c>
      <c r="C130" s="58"/>
      <c r="D130" s="58"/>
      <c r="E130" s="58"/>
      <c r="F130" s="58"/>
      <c r="G130" s="58"/>
      <c r="H130" s="16"/>
      <c r="I130" s="19">
        <f t="shared" si="37"/>
        <v>0</v>
      </c>
      <c r="J130" s="19">
        <f t="shared" ref="J130:K130" si="48">J136+J142+J148+J154+J166+J178+J160+J172</f>
        <v>0</v>
      </c>
      <c r="K130" s="19">
        <f t="shared" si="48"/>
        <v>0</v>
      </c>
    </row>
    <row r="131" spans="1:11" s="21" customFormat="1" ht="15" customHeight="1" x14ac:dyDescent="0.25">
      <c r="A131" s="16">
        <v>13</v>
      </c>
      <c r="B131" s="58" t="s">
        <v>40</v>
      </c>
      <c r="C131" s="58"/>
      <c r="D131" s="58"/>
      <c r="E131" s="58"/>
      <c r="F131" s="58"/>
      <c r="G131" s="58"/>
      <c r="H131" s="16"/>
      <c r="I131" s="19">
        <f t="shared" si="37"/>
        <v>112756.49</v>
      </c>
      <c r="J131" s="19">
        <f t="shared" ref="J131:K131" si="49">SUM(J132:J136)-J135</f>
        <v>46981.870833333334</v>
      </c>
      <c r="K131" s="19">
        <f t="shared" si="49"/>
        <v>19575.779513888891</v>
      </c>
    </row>
    <row r="132" spans="1:11" s="21" customFormat="1" ht="15" customHeight="1" x14ac:dyDescent="0.25">
      <c r="A132" s="16">
        <v>14</v>
      </c>
      <c r="B132" s="58" t="s">
        <v>10</v>
      </c>
      <c r="C132" s="58"/>
      <c r="D132" s="58"/>
      <c r="E132" s="58"/>
      <c r="F132" s="58"/>
      <c r="G132" s="58"/>
      <c r="H132" s="16"/>
      <c r="I132" s="19">
        <f t="shared" si="37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58" t="s">
        <v>11</v>
      </c>
      <c r="C133" s="58"/>
      <c r="D133" s="58"/>
      <c r="E133" s="58"/>
      <c r="F133" s="58"/>
      <c r="G133" s="58"/>
      <c r="H133" s="16"/>
      <c r="I133" s="19">
        <f t="shared" si="37"/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58" t="s">
        <v>12</v>
      </c>
      <c r="C134" s="58"/>
      <c r="D134" s="58"/>
      <c r="E134" s="58"/>
      <c r="F134" s="58"/>
      <c r="G134" s="58"/>
      <c r="H134" s="16"/>
      <c r="I134" s="19">
        <f t="shared" si="37"/>
        <v>112756.49</v>
      </c>
      <c r="J134" s="19">
        <f>I134/12*5</f>
        <v>46981.870833333334</v>
      </c>
      <c r="K134" s="19">
        <f>J134/12*5</f>
        <v>19575.779513888891</v>
      </c>
    </row>
    <row r="135" spans="1:11" s="21" customFormat="1" ht="15" customHeight="1" x14ac:dyDescent="0.25">
      <c r="A135" s="16">
        <v>17</v>
      </c>
      <c r="B135" s="48" t="s">
        <v>13</v>
      </c>
      <c r="C135" s="49"/>
      <c r="D135" s="49"/>
      <c r="E135" s="49"/>
      <c r="F135" s="49"/>
      <c r="G135" s="50"/>
      <c r="H135" s="16"/>
      <c r="I135" s="19">
        <f t="shared" si="37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48" t="s">
        <v>14</v>
      </c>
      <c r="C136" s="49"/>
      <c r="D136" s="49"/>
      <c r="E136" s="49"/>
      <c r="F136" s="49"/>
      <c r="G136" s="50"/>
      <c r="H136" s="16"/>
      <c r="I136" s="19">
        <f t="shared" si="37"/>
        <v>0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48" t="s">
        <v>26</v>
      </c>
      <c r="C137" s="49"/>
      <c r="D137" s="49"/>
      <c r="E137" s="49"/>
      <c r="F137" s="49"/>
      <c r="G137" s="50"/>
      <c r="H137" s="19"/>
      <c r="I137" s="19">
        <f t="shared" si="37"/>
        <v>0</v>
      </c>
      <c r="J137" s="19">
        <f t="shared" ref="J137:K137" si="50">SUM(J138:J142)-J141</f>
        <v>0</v>
      </c>
      <c r="K137" s="19">
        <f t="shared" si="50"/>
        <v>0</v>
      </c>
    </row>
    <row r="138" spans="1:11" s="21" customFormat="1" ht="15" x14ac:dyDescent="0.25">
      <c r="A138" s="16">
        <v>20</v>
      </c>
      <c r="B138" s="48" t="s">
        <v>10</v>
      </c>
      <c r="C138" s="49"/>
      <c r="D138" s="49"/>
      <c r="E138" s="49"/>
      <c r="F138" s="49"/>
      <c r="G138" s="50"/>
      <c r="H138" s="16"/>
      <c r="I138" s="19">
        <f t="shared" si="37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48" t="s">
        <v>11</v>
      </c>
      <c r="C139" s="49"/>
      <c r="D139" s="49"/>
      <c r="E139" s="49"/>
      <c r="F139" s="49"/>
      <c r="G139" s="50"/>
      <c r="H139" s="16"/>
      <c r="I139" s="19">
        <f t="shared" si="37"/>
        <v>0</v>
      </c>
      <c r="J139" s="19">
        <v>0</v>
      </c>
      <c r="K139" s="19">
        <v>0</v>
      </c>
    </row>
    <row r="140" spans="1:11" s="21" customFormat="1" ht="15" customHeight="1" x14ac:dyDescent="0.25">
      <c r="A140" s="16">
        <v>22</v>
      </c>
      <c r="B140" s="48" t="s">
        <v>12</v>
      </c>
      <c r="C140" s="49"/>
      <c r="D140" s="49"/>
      <c r="E140" s="49"/>
      <c r="F140" s="49"/>
      <c r="G140" s="50"/>
      <c r="H140" s="16"/>
      <c r="I140" s="19">
        <f t="shared" si="37"/>
        <v>0</v>
      </c>
      <c r="J140" s="19">
        <v>0</v>
      </c>
      <c r="K140" s="19">
        <v>0</v>
      </c>
    </row>
    <row r="141" spans="1:11" s="21" customFormat="1" ht="15" customHeight="1" x14ac:dyDescent="0.25">
      <c r="A141" s="16">
        <v>23</v>
      </c>
      <c r="B141" s="48" t="s">
        <v>13</v>
      </c>
      <c r="C141" s="49"/>
      <c r="D141" s="49"/>
      <c r="E141" s="49"/>
      <c r="F141" s="49"/>
      <c r="G141" s="50"/>
      <c r="H141" s="16"/>
      <c r="I141" s="19">
        <f t="shared" si="37"/>
        <v>0</v>
      </c>
      <c r="J141" s="19">
        <v>0</v>
      </c>
      <c r="K141" s="19">
        <v>0</v>
      </c>
    </row>
    <row r="142" spans="1:11" s="21" customFormat="1" ht="15" customHeight="1" x14ac:dyDescent="0.25">
      <c r="A142" s="16">
        <v>24</v>
      </c>
      <c r="B142" s="48" t="s">
        <v>14</v>
      </c>
      <c r="C142" s="49"/>
      <c r="D142" s="49"/>
      <c r="E142" s="49"/>
      <c r="F142" s="49"/>
      <c r="G142" s="50"/>
      <c r="H142" s="16"/>
      <c r="I142" s="19">
        <f t="shared" si="37"/>
        <v>0</v>
      </c>
      <c r="J142" s="19">
        <v>0</v>
      </c>
      <c r="K142" s="19">
        <v>0</v>
      </c>
    </row>
    <row r="143" spans="1:11" s="21" customFormat="1" ht="15" customHeight="1" x14ac:dyDescent="0.25">
      <c r="A143" s="16">
        <v>25</v>
      </c>
      <c r="B143" s="48" t="s">
        <v>27</v>
      </c>
      <c r="C143" s="49"/>
      <c r="D143" s="49"/>
      <c r="E143" s="49"/>
      <c r="F143" s="49"/>
      <c r="G143" s="50"/>
      <c r="H143" s="19"/>
      <c r="I143" s="19">
        <f t="shared" si="37"/>
        <v>0</v>
      </c>
      <c r="J143" s="19">
        <f t="shared" ref="J143:K143" si="51">SUM(J144:J148)-J147</f>
        <v>0</v>
      </c>
      <c r="K143" s="19">
        <f t="shared" si="51"/>
        <v>0</v>
      </c>
    </row>
    <row r="144" spans="1:11" s="21" customFormat="1" ht="15" x14ac:dyDescent="0.25">
      <c r="A144" s="16">
        <v>26</v>
      </c>
      <c r="B144" s="54" t="s">
        <v>10</v>
      </c>
      <c r="C144" s="55"/>
      <c r="D144" s="55"/>
      <c r="E144" s="55"/>
      <c r="F144" s="55"/>
      <c r="G144" s="56"/>
      <c r="H144" s="16"/>
      <c r="I144" s="19">
        <f t="shared" si="37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54" t="s">
        <v>11</v>
      </c>
      <c r="C145" s="55"/>
      <c r="D145" s="55"/>
      <c r="E145" s="55"/>
      <c r="F145" s="55"/>
      <c r="G145" s="56"/>
      <c r="H145" s="16"/>
      <c r="I145" s="19">
        <f t="shared" si="37"/>
        <v>0</v>
      </c>
      <c r="J145" s="19">
        <v>0</v>
      </c>
      <c r="K145" s="19">
        <v>0</v>
      </c>
    </row>
    <row r="146" spans="1:11" s="21" customFormat="1" ht="15" customHeight="1" x14ac:dyDescent="0.25">
      <c r="A146" s="16">
        <v>28</v>
      </c>
      <c r="B146" s="54" t="s">
        <v>12</v>
      </c>
      <c r="C146" s="55"/>
      <c r="D146" s="55"/>
      <c r="E146" s="55"/>
      <c r="F146" s="55"/>
      <c r="G146" s="56"/>
      <c r="H146" s="16"/>
      <c r="I146" s="19">
        <f t="shared" si="37"/>
        <v>0</v>
      </c>
      <c r="J146" s="19">
        <v>0</v>
      </c>
      <c r="K146" s="19">
        <v>0</v>
      </c>
    </row>
    <row r="147" spans="1:11" s="21" customFormat="1" ht="15" customHeight="1" x14ac:dyDescent="0.25">
      <c r="A147" s="16">
        <v>29</v>
      </c>
      <c r="B147" s="54" t="s">
        <v>13</v>
      </c>
      <c r="C147" s="55"/>
      <c r="D147" s="55"/>
      <c r="E147" s="55"/>
      <c r="F147" s="55"/>
      <c r="G147" s="56"/>
      <c r="H147" s="16"/>
      <c r="I147" s="19">
        <f t="shared" si="37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v>30</v>
      </c>
      <c r="B148" s="54" t="s">
        <v>14</v>
      </c>
      <c r="C148" s="55"/>
      <c r="D148" s="55"/>
      <c r="E148" s="55"/>
      <c r="F148" s="55"/>
      <c r="G148" s="56"/>
      <c r="H148" s="16"/>
      <c r="I148" s="19">
        <f t="shared" si="37"/>
        <v>0</v>
      </c>
      <c r="J148" s="19">
        <v>0</v>
      </c>
      <c r="K148" s="19">
        <v>0</v>
      </c>
    </row>
    <row r="149" spans="1:11" s="21" customFormat="1" ht="15" customHeight="1" x14ac:dyDescent="0.25">
      <c r="A149" s="16">
        <v>31</v>
      </c>
      <c r="B149" s="48" t="s">
        <v>37</v>
      </c>
      <c r="C149" s="49"/>
      <c r="D149" s="49"/>
      <c r="E149" s="49"/>
      <c r="F149" s="49"/>
      <c r="G149" s="50"/>
      <c r="H149" s="16"/>
      <c r="I149" s="19">
        <f t="shared" si="37"/>
        <v>0</v>
      </c>
      <c r="J149" s="19">
        <f t="shared" ref="J149:K149" si="52">SUM(J150:J154)</f>
        <v>0</v>
      </c>
      <c r="K149" s="19">
        <f t="shared" si="52"/>
        <v>0</v>
      </c>
    </row>
    <row r="150" spans="1:11" s="21" customFormat="1" ht="15" x14ac:dyDescent="0.25">
      <c r="A150" s="16">
        <v>32</v>
      </c>
      <c r="B150" s="48" t="s">
        <v>10</v>
      </c>
      <c r="C150" s="49"/>
      <c r="D150" s="49"/>
      <c r="E150" s="49"/>
      <c r="F150" s="49"/>
      <c r="G150" s="50"/>
      <c r="H150" s="16"/>
      <c r="I150" s="19">
        <f t="shared" si="37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48" t="s">
        <v>11</v>
      </c>
      <c r="C151" s="49"/>
      <c r="D151" s="49"/>
      <c r="E151" s="49"/>
      <c r="F151" s="49"/>
      <c r="G151" s="50"/>
      <c r="H151" s="16"/>
      <c r="I151" s="19">
        <f t="shared" si="37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48" t="s">
        <v>12</v>
      </c>
      <c r="C152" s="49"/>
      <c r="D152" s="49"/>
      <c r="E152" s="49"/>
      <c r="F152" s="49"/>
      <c r="G152" s="50"/>
      <c r="H152" s="16"/>
      <c r="I152" s="19">
        <f t="shared" si="37"/>
        <v>0</v>
      </c>
      <c r="J152" s="19">
        <v>0</v>
      </c>
      <c r="K152" s="19">
        <v>0</v>
      </c>
    </row>
    <row r="153" spans="1:11" s="21" customFormat="1" ht="15" customHeight="1" x14ac:dyDescent="0.25">
      <c r="A153" s="16">
        <v>35</v>
      </c>
      <c r="B153" s="48" t="s">
        <v>13</v>
      </c>
      <c r="C153" s="49"/>
      <c r="D153" s="49"/>
      <c r="E153" s="49"/>
      <c r="F153" s="49"/>
      <c r="G153" s="50"/>
      <c r="H153" s="16"/>
      <c r="I153" s="19">
        <f t="shared" si="37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48" t="s">
        <v>14</v>
      </c>
      <c r="C154" s="49"/>
      <c r="D154" s="49"/>
      <c r="E154" s="49"/>
      <c r="F154" s="49"/>
      <c r="G154" s="50"/>
      <c r="H154" s="16"/>
      <c r="I154" s="19">
        <f t="shared" si="37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48" t="s">
        <v>38</v>
      </c>
      <c r="C155" s="49"/>
      <c r="D155" s="49"/>
      <c r="E155" s="49"/>
      <c r="F155" s="49"/>
      <c r="G155" s="50"/>
      <c r="H155" s="16"/>
      <c r="I155" s="19">
        <f t="shared" si="37"/>
        <v>0</v>
      </c>
      <c r="J155" s="19">
        <f t="shared" ref="J155:K155" si="53">SUM(J156:J160)-J159</f>
        <v>0</v>
      </c>
      <c r="K155" s="19">
        <f t="shared" si="53"/>
        <v>0</v>
      </c>
    </row>
    <row r="156" spans="1:11" s="21" customFormat="1" ht="15" x14ac:dyDescent="0.25">
      <c r="A156" s="16">
        <v>38</v>
      </c>
      <c r="B156" s="48" t="s">
        <v>10</v>
      </c>
      <c r="C156" s="49"/>
      <c r="D156" s="49"/>
      <c r="E156" s="49"/>
      <c r="F156" s="49"/>
      <c r="G156" s="50"/>
      <c r="H156" s="16"/>
      <c r="I156" s="19">
        <f t="shared" si="37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48" t="s">
        <v>11</v>
      </c>
      <c r="C157" s="49"/>
      <c r="D157" s="49"/>
      <c r="E157" s="49"/>
      <c r="F157" s="49"/>
      <c r="G157" s="50"/>
      <c r="H157" s="16"/>
      <c r="I157" s="19">
        <f t="shared" si="37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48" t="s">
        <v>12</v>
      </c>
      <c r="C158" s="49"/>
      <c r="D158" s="49"/>
      <c r="E158" s="49"/>
      <c r="F158" s="49"/>
      <c r="G158" s="50"/>
      <c r="H158" s="16"/>
      <c r="I158" s="19">
        <f t="shared" si="37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48" t="s">
        <v>13</v>
      </c>
      <c r="C159" s="49"/>
      <c r="D159" s="49"/>
      <c r="E159" s="49"/>
      <c r="F159" s="49"/>
      <c r="G159" s="50"/>
      <c r="H159" s="16"/>
      <c r="I159" s="19">
        <f t="shared" si="37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48" t="s">
        <v>14</v>
      </c>
      <c r="C160" s="49"/>
      <c r="D160" s="49"/>
      <c r="E160" s="49"/>
      <c r="F160" s="49"/>
      <c r="G160" s="50"/>
      <c r="H160" s="16"/>
      <c r="I160" s="19">
        <f t="shared" si="37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48" t="s">
        <v>59</v>
      </c>
      <c r="C161" s="49"/>
      <c r="D161" s="49"/>
      <c r="E161" s="49"/>
      <c r="F161" s="49"/>
      <c r="G161" s="50"/>
      <c r="H161" s="16"/>
      <c r="I161" s="19">
        <f t="shared" si="37"/>
        <v>0</v>
      </c>
      <c r="J161" s="19">
        <f t="shared" ref="J161:K161" si="54">SUM(J162:J166)-J165</f>
        <v>0</v>
      </c>
      <c r="K161" s="19">
        <f t="shared" si="54"/>
        <v>0</v>
      </c>
    </row>
    <row r="162" spans="1:11" s="21" customFormat="1" ht="15" x14ac:dyDescent="0.25">
      <c r="A162" s="16">
        <v>44</v>
      </c>
      <c r="B162" s="48" t="s">
        <v>10</v>
      </c>
      <c r="C162" s="49"/>
      <c r="D162" s="49"/>
      <c r="E162" s="49"/>
      <c r="F162" s="49"/>
      <c r="G162" s="50"/>
      <c r="H162" s="16"/>
      <c r="I162" s="19">
        <f t="shared" si="37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48" t="s">
        <v>11</v>
      </c>
      <c r="C163" s="49"/>
      <c r="D163" s="49"/>
      <c r="E163" s="49"/>
      <c r="F163" s="49"/>
      <c r="G163" s="50"/>
      <c r="H163" s="16"/>
      <c r="I163" s="19">
        <f t="shared" si="37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48" t="s">
        <v>12</v>
      </c>
      <c r="C164" s="49"/>
      <c r="D164" s="49"/>
      <c r="E164" s="49"/>
      <c r="F164" s="49"/>
      <c r="G164" s="50"/>
      <c r="H164" s="16"/>
      <c r="I164" s="19">
        <f t="shared" si="37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47</v>
      </c>
      <c r="B165" s="48" t="s">
        <v>13</v>
      </c>
      <c r="C165" s="49"/>
      <c r="D165" s="49"/>
      <c r="E165" s="49"/>
      <c r="F165" s="49"/>
      <c r="G165" s="50"/>
      <c r="H165" s="16"/>
      <c r="I165" s="19">
        <f t="shared" si="37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48" t="s">
        <v>14</v>
      </c>
      <c r="C166" s="49"/>
      <c r="D166" s="49"/>
      <c r="E166" s="49"/>
      <c r="F166" s="49"/>
      <c r="G166" s="50"/>
      <c r="H166" s="16"/>
      <c r="I166" s="19">
        <f t="shared" si="37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48" t="s">
        <v>60</v>
      </c>
      <c r="C167" s="49"/>
      <c r="D167" s="49"/>
      <c r="E167" s="49"/>
      <c r="F167" s="49"/>
      <c r="G167" s="50"/>
      <c r="H167" s="16"/>
      <c r="I167" s="19">
        <f t="shared" si="37"/>
        <v>0</v>
      </c>
      <c r="J167" s="19">
        <f t="shared" ref="J167:K167" si="55">J168+J169+J170+J172</f>
        <v>0</v>
      </c>
      <c r="K167" s="19">
        <f t="shared" si="55"/>
        <v>0</v>
      </c>
    </row>
    <row r="168" spans="1:11" s="21" customFormat="1" ht="15" x14ac:dyDescent="0.25">
      <c r="A168" s="16">
        <v>50</v>
      </c>
      <c r="B168" s="48" t="s">
        <v>10</v>
      </c>
      <c r="C168" s="49"/>
      <c r="D168" s="49"/>
      <c r="E168" s="49"/>
      <c r="F168" s="49"/>
      <c r="G168" s="50"/>
      <c r="H168" s="16"/>
      <c r="I168" s="19">
        <f t="shared" si="37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48" t="s">
        <v>11</v>
      </c>
      <c r="C169" s="49"/>
      <c r="D169" s="49"/>
      <c r="E169" s="49"/>
      <c r="F169" s="49"/>
      <c r="G169" s="50"/>
      <c r="H169" s="16"/>
      <c r="I169" s="19">
        <f t="shared" si="37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48" t="s">
        <v>12</v>
      </c>
      <c r="C170" s="49"/>
      <c r="D170" s="49"/>
      <c r="E170" s="49"/>
      <c r="F170" s="49"/>
      <c r="G170" s="50"/>
      <c r="H170" s="16"/>
      <c r="I170" s="19">
        <f t="shared" si="37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53</v>
      </c>
      <c r="B171" s="48" t="s">
        <v>13</v>
      </c>
      <c r="C171" s="49"/>
      <c r="D171" s="49"/>
      <c r="E171" s="49"/>
      <c r="F171" s="49"/>
      <c r="G171" s="50"/>
      <c r="H171" s="16"/>
      <c r="I171" s="19">
        <f t="shared" si="37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48" t="s">
        <v>14</v>
      </c>
      <c r="C172" s="49"/>
      <c r="D172" s="49"/>
      <c r="E172" s="49"/>
      <c r="F172" s="49"/>
      <c r="G172" s="50"/>
      <c r="H172" s="16"/>
      <c r="I172" s="19">
        <f t="shared" si="37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48" t="s">
        <v>39</v>
      </c>
      <c r="C173" s="49"/>
      <c r="D173" s="49"/>
      <c r="E173" s="49"/>
      <c r="F173" s="49"/>
      <c r="G173" s="50"/>
      <c r="H173" s="16"/>
      <c r="I173" s="19">
        <f t="shared" si="37"/>
        <v>0</v>
      </c>
      <c r="J173" s="19">
        <f t="shared" ref="J173:K173" si="56">SUM(J174:J178)-J177</f>
        <v>0</v>
      </c>
      <c r="K173" s="19">
        <f t="shared" si="56"/>
        <v>0</v>
      </c>
    </row>
    <row r="174" spans="1:11" s="21" customFormat="1" ht="15" x14ac:dyDescent="0.25">
      <c r="A174" s="16">
        <v>56</v>
      </c>
      <c r="B174" s="48" t="s">
        <v>10</v>
      </c>
      <c r="C174" s="49"/>
      <c r="D174" s="49"/>
      <c r="E174" s="49"/>
      <c r="F174" s="49"/>
      <c r="G174" s="50"/>
      <c r="H174" s="16"/>
      <c r="I174" s="19">
        <f t="shared" si="37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48" t="s">
        <v>11</v>
      </c>
      <c r="C175" s="49"/>
      <c r="D175" s="49"/>
      <c r="E175" s="49"/>
      <c r="F175" s="49"/>
      <c r="G175" s="50"/>
      <c r="H175" s="16"/>
      <c r="I175" s="19">
        <f t="shared" si="37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48" t="s">
        <v>12</v>
      </c>
      <c r="C176" s="49"/>
      <c r="D176" s="49"/>
      <c r="E176" s="49"/>
      <c r="F176" s="49"/>
      <c r="G176" s="50"/>
      <c r="H176" s="16"/>
      <c r="I176" s="19">
        <f t="shared" si="37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59</v>
      </c>
      <c r="B177" s="48" t="s">
        <v>13</v>
      </c>
      <c r="C177" s="49"/>
      <c r="D177" s="49"/>
      <c r="E177" s="49"/>
      <c r="F177" s="49"/>
      <c r="G177" s="50"/>
      <c r="H177" s="16"/>
      <c r="I177" s="19">
        <f t="shared" si="37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48" t="s">
        <v>14</v>
      </c>
      <c r="C178" s="49"/>
      <c r="D178" s="49"/>
      <c r="E178" s="49"/>
      <c r="F178" s="49"/>
      <c r="G178" s="50"/>
      <c r="H178" s="16"/>
      <c r="I178" s="19">
        <f t="shared" si="37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48" t="s">
        <v>51</v>
      </c>
      <c r="C179" s="49"/>
      <c r="D179" s="49"/>
      <c r="E179" s="49"/>
      <c r="F179" s="49"/>
      <c r="G179" s="50"/>
      <c r="H179" s="16"/>
      <c r="I179" s="19">
        <f t="shared" si="37"/>
        <v>60000</v>
      </c>
      <c r="J179" s="19">
        <f t="shared" ref="J179:K179" si="57">SUM(J180:J184)-J183</f>
        <v>0</v>
      </c>
      <c r="K179" s="19">
        <f t="shared" si="57"/>
        <v>0</v>
      </c>
    </row>
    <row r="180" spans="1:11" s="21" customFormat="1" ht="15" x14ac:dyDescent="0.25">
      <c r="A180" s="16">
        <v>62</v>
      </c>
      <c r="B180" s="48" t="s">
        <v>10</v>
      </c>
      <c r="C180" s="49"/>
      <c r="D180" s="49"/>
      <c r="E180" s="49"/>
      <c r="F180" s="49"/>
      <c r="G180" s="50"/>
      <c r="H180" s="16"/>
      <c r="I180" s="19">
        <f t="shared" si="37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48" t="s">
        <v>11</v>
      </c>
      <c r="C181" s="49"/>
      <c r="D181" s="49"/>
      <c r="E181" s="49"/>
      <c r="F181" s="49"/>
      <c r="G181" s="50"/>
      <c r="H181" s="16"/>
      <c r="I181" s="19">
        <f t="shared" si="37"/>
        <v>30000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48" t="s">
        <v>12</v>
      </c>
      <c r="C182" s="49"/>
      <c r="D182" s="49"/>
      <c r="E182" s="49"/>
      <c r="F182" s="49"/>
      <c r="G182" s="50"/>
      <c r="H182" s="16"/>
      <c r="I182" s="19">
        <f t="shared" si="37"/>
        <v>30000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48" t="s">
        <v>13</v>
      </c>
      <c r="C183" s="49"/>
      <c r="D183" s="49"/>
      <c r="E183" s="49"/>
      <c r="F183" s="49"/>
      <c r="G183" s="50"/>
      <c r="H183" s="16"/>
      <c r="I183" s="19">
        <f t="shared" si="37"/>
        <v>30000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48" t="s">
        <v>14</v>
      </c>
      <c r="C184" s="49"/>
      <c r="D184" s="49"/>
      <c r="E184" s="49"/>
      <c r="F184" s="49"/>
      <c r="G184" s="50"/>
      <c r="H184" s="16"/>
      <c r="I184" s="19">
        <f t="shared" ref="I184:K216" si="58">F78</f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48" t="s">
        <v>53</v>
      </c>
      <c r="C185" s="49"/>
      <c r="D185" s="49"/>
      <c r="E185" s="49"/>
      <c r="F185" s="49"/>
      <c r="G185" s="50"/>
      <c r="H185" s="16"/>
      <c r="I185" s="19">
        <f t="shared" si="58"/>
        <v>0</v>
      </c>
      <c r="J185" s="19">
        <f t="shared" ref="J185:K185" si="59">SUM(J186:J190)-J189</f>
        <v>0</v>
      </c>
      <c r="K185" s="19">
        <f t="shared" si="59"/>
        <v>0</v>
      </c>
    </row>
    <row r="186" spans="1:11" s="21" customFormat="1" ht="15" x14ac:dyDescent="0.25">
      <c r="A186" s="16">
        <v>68</v>
      </c>
      <c r="B186" s="48" t="s">
        <v>10</v>
      </c>
      <c r="C186" s="49"/>
      <c r="D186" s="49"/>
      <c r="E186" s="49"/>
      <c r="F186" s="49"/>
      <c r="G186" s="50"/>
      <c r="H186" s="16"/>
      <c r="I186" s="19">
        <f t="shared" si="58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48" t="s">
        <v>11</v>
      </c>
      <c r="C187" s="49"/>
      <c r="D187" s="49"/>
      <c r="E187" s="49"/>
      <c r="F187" s="49"/>
      <c r="G187" s="50"/>
      <c r="H187" s="16"/>
      <c r="I187" s="19">
        <f t="shared" si="58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48" t="s">
        <v>12</v>
      </c>
      <c r="C188" s="49"/>
      <c r="D188" s="49"/>
      <c r="E188" s="49"/>
      <c r="F188" s="49"/>
      <c r="G188" s="50"/>
      <c r="H188" s="16"/>
      <c r="I188" s="19">
        <f t="shared" si="58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48" t="s">
        <v>13</v>
      </c>
      <c r="C189" s="49"/>
      <c r="D189" s="49"/>
      <c r="E189" s="49"/>
      <c r="F189" s="49"/>
      <c r="G189" s="50"/>
      <c r="H189" s="16"/>
      <c r="I189" s="19">
        <f t="shared" si="58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48" t="s">
        <v>14</v>
      </c>
      <c r="C190" s="49"/>
      <c r="D190" s="49"/>
      <c r="E190" s="49"/>
      <c r="F190" s="49"/>
      <c r="G190" s="50"/>
      <c r="H190" s="16"/>
      <c r="I190" s="19">
        <f t="shared" si="58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48" t="s">
        <v>54</v>
      </c>
      <c r="C191" s="49"/>
      <c r="D191" s="49"/>
      <c r="E191" s="49"/>
      <c r="F191" s="49"/>
      <c r="G191" s="50"/>
      <c r="H191" s="16"/>
      <c r="I191" s="19">
        <f t="shared" si="58"/>
        <v>19873.7</v>
      </c>
      <c r="J191" s="19">
        <f t="shared" ref="J191:K191" si="60">SUM(J192:J196)-J195</f>
        <v>0</v>
      </c>
      <c r="K191" s="19">
        <f t="shared" si="60"/>
        <v>0</v>
      </c>
    </row>
    <row r="192" spans="1:11" s="21" customFormat="1" ht="15" x14ac:dyDescent="0.25">
      <c r="A192" s="16">
        <v>74</v>
      </c>
      <c r="B192" s="48" t="s">
        <v>10</v>
      </c>
      <c r="C192" s="49"/>
      <c r="D192" s="49"/>
      <c r="E192" s="49"/>
      <c r="F192" s="49"/>
      <c r="G192" s="50"/>
      <c r="H192" s="16"/>
      <c r="I192" s="19">
        <f t="shared" si="58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48" t="s">
        <v>11</v>
      </c>
      <c r="C193" s="49"/>
      <c r="D193" s="49"/>
      <c r="E193" s="49"/>
      <c r="F193" s="49"/>
      <c r="G193" s="50"/>
      <c r="H193" s="16"/>
      <c r="I193" s="19">
        <f t="shared" si="58"/>
        <v>13873.7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48" t="s">
        <v>12</v>
      </c>
      <c r="C194" s="49"/>
      <c r="D194" s="49"/>
      <c r="E194" s="49"/>
      <c r="F194" s="49"/>
      <c r="G194" s="50"/>
      <c r="H194" s="16"/>
      <c r="I194" s="19">
        <f t="shared" si="58"/>
        <v>6000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48" t="s">
        <v>13</v>
      </c>
      <c r="C195" s="49"/>
      <c r="D195" s="49"/>
      <c r="E195" s="49"/>
      <c r="F195" s="49"/>
      <c r="G195" s="50"/>
      <c r="H195" s="16"/>
      <c r="I195" s="19">
        <f t="shared" si="58"/>
        <v>6000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48" t="s">
        <v>14</v>
      </c>
      <c r="C196" s="49"/>
      <c r="D196" s="49"/>
      <c r="E196" s="49"/>
      <c r="F196" s="49"/>
      <c r="G196" s="50"/>
      <c r="H196" s="16"/>
      <c r="I196" s="19">
        <f t="shared" si="58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48" t="s">
        <v>30</v>
      </c>
      <c r="C197" s="49"/>
      <c r="D197" s="49"/>
      <c r="E197" s="49"/>
      <c r="F197" s="49"/>
      <c r="G197" s="50"/>
      <c r="H197" s="16" t="s">
        <v>33</v>
      </c>
      <c r="I197" s="19">
        <f t="shared" si="58"/>
        <v>3959.7</v>
      </c>
      <c r="J197" s="19">
        <f t="shared" ref="J197:K197" si="61">SUM(J198:J202)+J201</f>
        <v>1649.8749999999998</v>
      </c>
      <c r="K197" s="19">
        <f t="shared" si="61"/>
        <v>2639.7999999999997</v>
      </c>
    </row>
    <row r="198" spans="1:11" s="21" customFormat="1" ht="15" customHeight="1" x14ac:dyDescent="0.25">
      <c r="A198" s="16">
        <v>80</v>
      </c>
      <c r="B198" s="48" t="s">
        <v>10</v>
      </c>
      <c r="C198" s="49"/>
      <c r="D198" s="49"/>
      <c r="E198" s="49"/>
      <c r="F198" s="49"/>
      <c r="G198" s="50"/>
      <c r="H198" s="16"/>
      <c r="I198" s="19">
        <f t="shared" si="58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48" t="s">
        <v>11</v>
      </c>
      <c r="C199" s="49"/>
      <c r="D199" s="49"/>
      <c r="E199" s="49"/>
      <c r="F199" s="49"/>
      <c r="G199" s="50"/>
      <c r="H199" s="37"/>
      <c r="I199" s="19">
        <f t="shared" si="58"/>
        <v>3959.7</v>
      </c>
      <c r="J199" s="19">
        <f>I199/12*5</f>
        <v>1649.8749999999998</v>
      </c>
      <c r="K199" s="19">
        <f>I199/12*8</f>
        <v>2639.7999999999997</v>
      </c>
    </row>
    <row r="200" spans="1:11" s="21" customFormat="1" ht="15" customHeight="1" x14ac:dyDescent="0.25">
      <c r="A200" s="16">
        <v>82</v>
      </c>
      <c r="B200" s="48" t="s">
        <v>12</v>
      </c>
      <c r="C200" s="49"/>
      <c r="D200" s="49"/>
      <c r="E200" s="49"/>
      <c r="F200" s="49"/>
      <c r="G200" s="50"/>
      <c r="H200" s="37"/>
      <c r="I200" s="19">
        <f t="shared" si="58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48" t="s">
        <v>13</v>
      </c>
      <c r="C201" s="49"/>
      <c r="D201" s="49"/>
      <c r="E201" s="49"/>
      <c r="F201" s="49"/>
      <c r="G201" s="50"/>
      <c r="H201" s="16"/>
      <c r="I201" s="19">
        <f t="shared" si="58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48" t="s">
        <v>14</v>
      </c>
      <c r="C202" s="49"/>
      <c r="D202" s="49"/>
      <c r="E202" s="49"/>
      <c r="F202" s="49"/>
      <c r="G202" s="50"/>
      <c r="H202" s="37"/>
      <c r="I202" s="19">
        <f t="shared" si="58"/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48" t="s">
        <v>31</v>
      </c>
      <c r="C203" s="49"/>
      <c r="D203" s="49"/>
      <c r="E203" s="49"/>
      <c r="F203" s="49"/>
      <c r="G203" s="50"/>
      <c r="H203" s="29" t="s">
        <v>34</v>
      </c>
      <c r="I203" s="19">
        <f t="shared" si="58"/>
        <v>112.6</v>
      </c>
      <c r="J203" s="19">
        <f t="shared" ref="J203:K203" si="62">SUM(J204:J208)-J207</f>
        <v>0</v>
      </c>
      <c r="K203" s="19">
        <f t="shared" si="62"/>
        <v>0</v>
      </c>
    </row>
    <row r="204" spans="1:11" s="21" customFormat="1" ht="15" x14ac:dyDescent="0.25">
      <c r="A204" s="16">
        <v>86</v>
      </c>
      <c r="B204" s="48" t="s">
        <v>10</v>
      </c>
      <c r="C204" s="49"/>
      <c r="D204" s="49"/>
      <c r="E204" s="49"/>
      <c r="F204" s="49"/>
      <c r="G204" s="50"/>
      <c r="H204" s="16"/>
      <c r="I204" s="19">
        <f t="shared" si="58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48" t="s">
        <v>11</v>
      </c>
      <c r="C205" s="49"/>
      <c r="D205" s="49"/>
      <c r="E205" s="49"/>
      <c r="F205" s="49"/>
      <c r="G205" s="50"/>
      <c r="H205" s="16"/>
      <c r="I205" s="19">
        <f t="shared" si="58"/>
        <v>112.6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48" t="s">
        <v>12</v>
      </c>
      <c r="C206" s="49"/>
      <c r="D206" s="49"/>
      <c r="E206" s="49"/>
      <c r="F206" s="49"/>
      <c r="G206" s="50"/>
      <c r="H206" s="37"/>
      <c r="I206" s="19">
        <f t="shared" si="58"/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48" t="s">
        <v>13</v>
      </c>
      <c r="C207" s="49"/>
      <c r="D207" s="49"/>
      <c r="E207" s="49"/>
      <c r="F207" s="49"/>
      <c r="G207" s="50"/>
      <c r="H207" s="16"/>
      <c r="I207" s="19">
        <f t="shared" si="58"/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48" t="s">
        <v>14</v>
      </c>
      <c r="C208" s="49"/>
      <c r="D208" s="49"/>
      <c r="E208" s="49"/>
      <c r="F208" s="49"/>
      <c r="G208" s="50"/>
      <c r="H208" s="37"/>
      <c r="I208" s="19">
        <f t="shared" si="58"/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48" t="s">
        <v>32</v>
      </c>
      <c r="C209" s="49"/>
      <c r="D209" s="49"/>
      <c r="E209" s="49"/>
      <c r="F209" s="49"/>
      <c r="G209" s="50"/>
      <c r="H209" s="16" t="s">
        <v>16</v>
      </c>
      <c r="I209" s="19">
        <f t="shared" si="58"/>
        <v>56655.3</v>
      </c>
      <c r="J209" s="19">
        <f t="shared" ref="J209:K209" si="63">SUM(J210:J212,J216)</f>
        <v>23606.375</v>
      </c>
      <c r="K209" s="19">
        <f t="shared" si="63"/>
        <v>37770.199999999997</v>
      </c>
    </row>
    <row r="210" spans="1:11" s="21" customFormat="1" ht="15" customHeight="1" x14ac:dyDescent="0.25">
      <c r="A210" s="16">
        <v>92</v>
      </c>
      <c r="B210" s="48" t="s">
        <v>10</v>
      </c>
      <c r="C210" s="49"/>
      <c r="D210" s="49"/>
      <c r="E210" s="49"/>
      <c r="F210" s="49"/>
      <c r="G210" s="50"/>
      <c r="H210" s="16"/>
      <c r="I210" s="19">
        <f t="shared" si="58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48" t="s">
        <v>11</v>
      </c>
      <c r="C211" s="49"/>
      <c r="D211" s="49"/>
      <c r="E211" s="49"/>
      <c r="F211" s="49"/>
      <c r="G211" s="50"/>
      <c r="H211" s="16"/>
      <c r="I211" s="19">
        <f t="shared" si="58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48" t="s">
        <v>12</v>
      </c>
      <c r="C212" s="49"/>
      <c r="D212" s="49"/>
      <c r="E212" s="49"/>
      <c r="F212" s="49"/>
      <c r="G212" s="50"/>
      <c r="H212" s="16"/>
      <c r="I212" s="19">
        <f t="shared" si="58"/>
        <v>56655.3</v>
      </c>
      <c r="J212" s="19">
        <f t="shared" ref="J212:K212" si="64">SUM(J213:J214)</f>
        <v>23606.375</v>
      </c>
      <c r="K212" s="19">
        <f t="shared" si="64"/>
        <v>37770.199999999997</v>
      </c>
    </row>
    <row r="213" spans="1:11" s="21" customFormat="1" ht="15" customHeight="1" x14ac:dyDescent="0.25">
      <c r="A213" s="16">
        <v>95</v>
      </c>
      <c r="B213" s="51" t="s">
        <v>15</v>
      </c>
      <c r="C213" s="52"/>
      <c r="D213" s="52"/>
      <c r="E213" s="52"/>
      <c r="F213" s="52"/>
      <c r="G213" s="53"/>
      <c r="H213" s="16"/>
      <c r="I213" s="19">
        <f t="shared" si="58"/>
        <v>11166.2</v>
      </c>
      <c r="J213" s="19">
        <f>I213/12*5</f>
        <v>4652.5833333333339</v>
      </c>
      <c r="K213" s="19">
        <f>I213/12*8</f>
        <v>7444.1333333333341</v>
      </c>
    </row>
    <row r="214" spans="1:11" s="21" customFormat="1" ht="15" customHeight="1" x14ac:dyDescent="0.25">
      <c r="A214" s="16">
        <v>96</v>
      </c>
      <c r="B214" s="51" t="s">
        <v>17</v>
      </c>
      <c r="C214" s="52"/>
      <c r="D214" s="52"/>
      <c r="E214" s="52"/>
      <c r="F214" s="52"/>
      <c r="G214" s="53"/>
      <c r="H214" s="16"/>
      <c r="I214" s="19">
        <f t="shared" si="58"/>
        <v>45489.1</v>
      </c>
      <c r="J214" s="19">
        <f>I214/12*5</f>
        <v>18953.791666666664</v>
      </c>
      <c r="K214" s="19">
        <f>I214/12*8</f>
        <v>30326.066666666666</v>
      </c>
    </row>
    <row r="215" spans="1:11" s="21" customFormat="1" ht="15" customHeight="1" x14ac:dyDescent="0.25">
      <c r="A215" s="16">
        <v>97</v>
      </c>
      <c r="B215" s="48" t="s">
        <v>13</v>
      </c>
      <c r="C215" s="49"/>
      <c r="D215" s="49"/>
      <c r="E215" s="49"/>
      <c r="F215" s="49"/>
      <c r="G215" s="50"/>
      <c r="H215" s="16"/>
      <c r="I215" s="19">
        <f t="shared" si="58"/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48" t="s">
        <v>14</v>
      </c>
      <c r="C216" s="49"/>
      <c r="D216" s="49"/>
      <c r="E216" s="49"/>
      <c r="F216" s="49"/>
      <c r="G216" s="50"/>
      <c r="H216" s="16"/>
      <c r="I216" s="19">
        <f t="shared" si="58"/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2025-01-16T06:35:49Z</cp:lastPrinted>
  <dcterms:created xsi:type="dcterms:W3CDTF">2020-03-12T05:11:07Z</dcterms:created>
  <dcterms:modified xsi:type="dcterms:W3CDTF">2025-01-16T06:37:02Z</dcterms:modified>
</cp:coreProperties>
</file>