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4\12_ДЕКАБРЬ\СГС\"/>
    </mc:Choice>
  </mc:AlternateContent>
  <bookViews>
    <workbookView xWindow="0" yWindow="0" windowWidth="28800" windowHeight="12435"/>
  </bookViews>
  <sheets>
    <sheet name="Раздел 3" sheetId="1" r:id="rId1"/>
  </sheets>
  <definedNames>
    <definedName name="_xlnm._FilterDatabase" localSheetId="0" hidden="1">'Раздел 3'!$A$12:$L$111</definedName>
    <definedName name="_xlnm.Print_Area" localSheetId="0">'Раздел 3'!$A$1:$L$216</definedName>
  </definedNames>
  <calcPr calcId="152511"/>
</workbook>
</file>

<file path=xl/calcChain.xml><?xml version="1.0" encoding="utf-8"?>
<calcChain xmlns="http://schemas.openxmlformats.org/spreadsheetml/2006/main">
  <c r="E108" i="1" l="1"/>
  <c r="E28" i="1" l="1"/>
  <c r="F28" i="1" l="1"/>
  <c r="D30" i="1" l="1"/>
  <c r="D28" i="1"/>
  <c r="E25" i="1"/>
  <c r="D43" i="1"/>
  <c r="I214" i="1" l="1"/>
  <c r="I120" i="1"/>
  <c r="I126" i="1"/>
  <c r="I131" i="1"/>
  <c r="I132" i="1"/>
  <c r="I133" i="1"/>
  <c r="I134" i="1"/>
  <c r="I135" i="1"/>
  <c r="I136" i="1"/>
  <c r="I138" i="1"/>
  <c r="I139" i="1"/>
  <c r="I140" i="1"/>
  <c r="I141" i="1"/>
  <c r="I142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10" i="1"/>
  <c r="I211" i="1"/>
  <c r="I213" i="1"/>
  <c r="I215" i="1"/>
  <c r="I216" i="1"/>
  <c r="G28" i="1"/>
  <c r="K15" i="1"/>
  <c r="J15" i="1"/>
  <c r="I15" i="1"/>
  <c r="H15" i="1"/>
  <c r="G15" i="1"/>
  <c r="F15" i="1"/>
  <c r="G73" i="1"/>
  <c r="F73" i="1"/>
  <c r="E73" i="1"/>
  <c r="G79" i="1"/>
  <c r="F79" i="1"/>
  <c r="E79" i="1"/>
  <c r="G85" i="1"/>
  <c r="F85" i="1"/>
  <c r="E85" i="1"/>
  <c r="E106" i="1"/>
  <c r="I212" i="1" l="1"/>
  <c r="E31" i="1"/>
  <c r="D31" i="1" l="1"/>
  <c r="I137" i="1"/>
  <c r="F17" i="1"/>
  <c r="G17" i="1"/>
  <c r="H17" i="1"/>
  <c r="I17" i="1"/>
  <c r="J17" i="1"/>
  <c r="K17" i="1"/>
  <c r="F18" i="1"/>
  <c r="G18" i="1"/>
  <c r="H18" i="1"/>
  <c r="I18" i="1"/>
  <c r="J18" i="1"/>
  <c r="K18" i="1"/>
  <c r="E37" i="1"/>
  <c r="E23" i="1"/>
  <c r="I129" i="1" s="1"/>
  <c r="E21" i="1"/>
  <c r="E15" i="1" l="1"/>
  <c r="I121" i="1" s="1"/>
  <c r="I127" i="1"/>
  <c r="D37" i="1"/>
  <c r="I143" i="1"/>
  <c r="E17" i="1"/>
  <c r="I123" i="1" s="1"/>
  <c r="E22" i="1"/>
  <c r="D90" i="1"/>
  <c r="D89" i="1"/>
  <c r="D88" i="1"/>
  <c r="D87" i="1"/>
  <c r="D86" i="1"/>
  <c r="K85" i="1"/>
  <c r="J85" i="1"/>
  <c r="I85" i="1"/>
  <c r="H85" i="1"/>
  <c r="I128" i="1" l="1"/>
  <c r="E16" i="1"/>
  <c r="I122" i="1" s="1"/>
  <c r="D85" i="1"/>
  <c r="E20" i="1"/>
  <c r="F20" i="1"/>
  <c r="G20" i="1"/>
  <c r="H20" i="1"/>
  <c r="I20" i="1"/>
  <c r="J20" i="1"/>
  <c r="K20" i="1"/>
  <c r="F21" i="1"/>
  <c r="G21" i="1"/>
  <c r="H21" i="1"/>
  <c r="I21" i="1"/>
  <c r="J21" i="1"/>
  <c r="K21" i="1"/>
  <c r="F22" i="1"/>
  <c r="G22" i="1"/>
  <c r="G16" i="1" s="1"/>
  <c r="H22" i="1"/>
  <c r="H16" i="1" s="1"/>
  <c r="I22" i="1"/>
  <c r="I16" i="1" s="1"/>
  <c r="J22" i="1"/>
  <c r="J16" i="1" s="1"/>
  <c r="K22" i="1"/>
  <c r="K16" i="1" s="1"/>
  <c r="D84" i="1"/>
  <c r="D83" i="1"/>
  <c r="D82" i="1"/>
  <c r="D81" i="1"/>
  <c r="D80" i="1"/>
  <c r="D79" i="1" s="1"/>
  <c r="K79" i="1"/>
  <c r="J79" i="1"/>
  <c r="I79" i="1"/>
  <c r="H79" i="1"/>
  <c r="D78" i="1"/>
  <c r="D77" i="1"/>
  <c r="D76" i="1"/>
  <c r="D75" i="1"/>
  <c r="D74" i="1"/>
  <c r="K73" i="1"/>
  <c r="J73" i="1"/>
  <c r="I73" i="1"/>
  <c r="H73" i="1"/>
  <c r="D73" i="1" l="1"/>
  <c r="D110" i="1" l="1"/>
  <c r="D109" i="1"/>
  <c r="D108" i="1"/>
  <c r="D107" i="1"/>
  <c r="K106" i="1"/>
  <c r="J106" i="1"/>
  <c r="I106" i="1"/>
  <c r="H106" i="1"/>
  <c r="G106" i="1"/>
  <c r="F106" i="1"/>
  <c r="F16" i="1" s="1"/>
  <c r="D105" i="1"/>
  <c r="D104" i="1"/>
  <c r="K103" i="1"/>
  <c r="J103" i="1"/>
  <c r="I103" i="1"/>
  <c r="H103" i="1"/>
  <c r="G103" i="1"/>
  <c r="F103" i="1"/>
  <c r="E103" i="1"/>
  <c r="I209" i="1" s="1"/>
  <c r="D102" i="1"/>
  <c r="D101" i="1"/>
  <c r="D100" i="1"/>
  <c r="D99" i="1"/>
  <c r="D98" i="1"/>
  <c r="K97" i="1"/>
  <c r="J97" i="1"/>
  <c r="I97" i="1"/>
  <c r="H97" i="1"/>
  <c r="G97" i="1"/>
  <c r="F97" i="1"/>
  <c r="E97" i="1"/>
  <c r="D97" i="1"/>
  <c r="D96" i="1"/>
  <c r="D95" i="1"/>
  <c r="D94" i="1"/>
  <c r="D93" i="1"/>
  <c r="D92" i="1"/>
  <c r="K91" i="1"/>
  <c r="J91" i="1"/>
  <c r="I91" i="1"/>
  <c r="H91" i="1"/>
  <c r="G91" i="1"/>
  <c r="F91" i="1"/>
  <c r="E91" i="1"/>
  <c r="D72" i="1"/>
  <c r="D71" i="1"/>
  <c r="D70" i="1"/>
  <c r="D69" i="1"/>
  <c r="D68" i="1"/>
  <c r="K67" i="1"/>
  <c r="J67" i="1"/>
  <c r="I67" i="1"/>
  <c r="H67" i="1"/>
  <c r="G67" i="1"/>
  <c r="F67" i="1"/>
  <c r="E67" i="1"/>
  <c r="I173" i="1" s="1"/>
  <c r="D66" i="1"/>
  <c r="D65" i="1"/>
  <c r="E64" i="1"/>
  <c r="D64" i="1"/>
  <c r="D63" i="1"/>
  <c r="D62" i="1"/>
  <c r="K61" i="1"/>
  <c r="J61" i="1"/>
  <c r="I61" i="1"/>
  <c r="H61" i="1"/>
  <c r="G61" i="1"/>
  <c r="F61" i="1"/>
  <c r="E61" i="1"/>
  <c r="D60" i="1"/>
  <c r="D59" i="1"/>
  <c r="D58" i="1"/>
  <c r="D57" i="1"/>
  <c r="D56" i="1"/>
  <c r="K55" i="1"/>
  <c r="J55" i="1"/>
  <c r="I55" i="1"/>
  <c r="H55" i="1"/>
  <c r="G55" i="1"/>
  <c r="F55" i="1"/>
  <c r="E55" i="1"/>
  <c r="D54" i="1"/>
  <c r="D53" i="1"/>
  <c r="D52" i="1"/>
  <c r="D51" i="1"/>
  <c r="D50" i="1"/>
  <c r="K49" i="1"/>
  <c r="J49" i="1"/>
  <c r="I49" i="1"/>
  <c r="H49" i="1"/>
  <c r="G49" i="1"/>
  <c r="F49" i="1"/>
  <c r="E49" i="1"/>
  <c r="D48" i="1"/>
  <c r="D47" i="1"/>
  <c r="D46" i="1"/>
  <c r="D45" i="1"/>
  <c r="D44" i="1"/>
  <c r="K43" i="1"/>
  <c r="J43" i="1"/>
  <c r="I43" i="1"/>
  <c r="H43" i="1"/>
  <c r="G43" i="1"/>
  <c r="F43" i="1"/>
  <c r="E43" i="1"/>
  <c r="D42" i="1"/>
  <c r="D41" i="1"/>
  <c r="D40" i="1"/>
  <c r="D39" i="1"/>
  <c r="D38" i="1"/>
  <c r="K37" i="1"/>
  <c r="J37" i="1"/>
  <c r="I37" i="1"/>
  <c r="H37" i="1"/>
  <c r="G37" i="1"/>
  <c r="F37" i="1"/>
  <c r="D36" i="1"/>
  <c r="D35" i="1"/>
  <c r="D34" i="1"/>
  <c r="D33" i="1"/>
  <c r="D32" i="1"/>
  <c r="K31" i="1"/>
  <c r="J31" i="1"/>
  <c r="I31" i="1"/>
  <c r="H31" i="1"/>
  <c r="G31" i="1"/>
  <c r="F31" i="1"/>
  <c r="D29" i="1"/>
  <c r="D27" i="1"/>
  <c r="D26" i="1"/>
  <c r="K25" i="1"/>
  <c r="J25" i="1"/>
  <c r="I25" i="1"/>
  <c r="H25" i="1"/>
  <c r="G25" i="1"/>
  <c r="F25" i="1"/>
  <c r="D25" i="1" s="1"/>
  <c r="K24" i="1"/>
  <c r="J24" i="1"/>
  <c r="I24" i="1"/>
  <c r="H24" i="1"/>
  <c r="G24" i="1"/>
  <c r="F24" i="1"/>
  <c r="E24" i="1"/>
  <c r="I130" i="1" s="1"/>
  <c r="K23" i="1"/>
  <c r="J23" i="1"/>
  <c r="I23" i="1"/>
  <c r="H23" i="1"/>
  <c r="G23" i="1"/>
  <c r="F23" i="1"/>
  <c r="D22" i="1"/>
  <c r="F19" i="1"/>
  <c r="G19" i="1"/>
  <c r="D20" i="1"/>
  <c r="K19" i="1"/>
  <c r="J19" i="1"/>
  <c r="I19" i="1"/>
  <c r="H19" i="1"/>
  <c r="K14" i="1"/>
  <c r="K13" i="1" s="1"/>
  <c r="J14" i="1"/>
  <c r="I14" i="1"/>
  <c r="H14" i="1"/>
  <c r="G14" i="1"/>
  <c r="F14" i="1"/>
  <c r="E14" i="1"/>
  <c r="E19" i="1" l="1"/>
  <c r="I125" i="1" s="1"/>
  <c r="D14" i="1"/>
  <c r="G13" i="1"/>
  <c r="E18" i="1"/>
  <c r="D18" i="1" s="1"/>
  <c r="D24" i="1"/>
  <c r="D67" i="1"/>
  <c r="D61" i="1"/>
  <c r="I13" i="1"/>
  <c r="D49" i="1"/>
  <c r="D55" i="1"/>
  <c r="F13" i="1"/>
  <c r="H13" i="1"/>
  <c r="J13" i="1"/>
  <c r="D16" i="1"/>
  <c r="D91" i="1"/>
  <c r="D106" i="1"/>
  <c r="D103" i="1" s="1"/>
  <c r="D15" i="1"/>
  <c r="D17" i="1"/>
  <c r="D21" i="1"/>
  <c r="D23" i="1"/>
  <c r="E13" i="1" l="1"/>
  <c r="I124" i="1"/>
  <c r="D19" i="1"/>
  <c r="D13" i="1"/>
  <c r="I119" i="1" l="1"/>
  <c r="M20" i="1"/>
</calcChain>
</file>

<file path=xl/sharedStrings.xml><?xml version="1.0" encoding="utf-8"?>
<sst xmlns="http://schemas.openxmlformats.org/spreadsheetml/2006/main" count="244" uniqueCount="63">
  <si>
    <t>к постановлению Администрации</t>
  </si>
  <si>
    <t>от__________________ №______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</si>
  <si>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</si>
  <si>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</si>
  <si>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</si>
  <si>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</si>
  <si>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</si>
  <si>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</si>
  <si>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</si>
  <si>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</si>
  <si>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</si>
  <si>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</si>
  <si>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</si>
  <si>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</si>
  <si>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</si>
  <si>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</si>
  <si>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</si>
  <si>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</si>
  <si>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</si>
  <si>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</si>
  <si>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</si>
  <si>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</si>
  <si>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</si>
  <si>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</si>
  <si>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</si>
  <si>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</si>
  <si>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</si>
  <si>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</si>
  <si>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</si>
  <si>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</si>
  <si>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округа, а также обновление, приобретение и высадка зеленых насаждений всего, в том числе:               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</si>
  <si>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</si>
  <si>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</si>
  <si>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</si>
  <si>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</si>
  <si>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</si>
  <si>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</si>
  <si>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</si>
  <si>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</si>
  <si>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1.5.  Набережная Нижне-Шайтанского пруда (IV этап) (Проект благоустройства общественной территории "Первоуральск. Берег новой культуры") всего, в том числе: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</si>
  <si>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 всего, в том числе:</t>
  </si>
  <si>
    <t>Мероприятие 1.7. Восстановление, текущий ремонт и содержание объектов внешнего благоустройства  городского округа всего,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</si>
  <si>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</si>
  <si>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</si>
  <si>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</si>
  <si>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</si>
  <si>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</si>
  <si>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</si>
  <si>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</si>
  <si>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</si>
  <si>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на 2024 год с разбивокй по отчетным периодам</t>
  </si>
  <si>
    <t>Форма 1</t>
  </si>
  <si>
    <t>2030 год</t>
  </si>
  <si>
    <t>"ФОРМИРОВАНИЕ СОВРЕМЕННОЙ ГОРОДСКОЙ СРЕДЫ ГОРОДСКОГО ОКРУГА ПЕРВОУРАЛЬСК НА 2024-2030 ГОДЫ"</t>
  </si>
  <si>
    <t>«ФОРМИРОВАНИЕ СОВРЕМЕННОЙ ГОРОДСКОЙ СРЕДЫ ГОРОДСКОГО ОКРУГА ПЕРВОУРАЛЬСК НА 2024-2030 ГОДЫ»</t>
  </si>
  <si>
    <t>УЖКХиС, 
Администрация</t>
  </si>
  <si>
    <t>УЖКХиС,
Администрация,
ПМКУ "Ритуал"</t>
  </si>
  <si>
    <t>Мероприятие 1.9.  Благоустройство территории Парка новой культуры всего, в том числе:</t>
  </si>
  <si>
    <t>Мероприятие 1.10.  Комплексное благоустройство дворовой территории ул. Строителей, д.36, 38 всего, в том числе:</t>
  </si>
  <si>
    <t>Мероприятие 1.10. Комплексное благоустройство дворовой территории ул. Строителей, д.36, 38 всего, в том числе:</t>
  </si>
  <si>
    <t>Мероприятие 1.11. Благоустройство Правленского сада в поселке Билимбай всего, в том числе:</t>
  </si>
  <si>
    <t>муниципального округа Первоуральск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</si>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</sst>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81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16"/>
  <sheetViews>
    <sheetView tabSelected="1" view="pageBreakPreview" zoomScaleNormal="100" zoomScaleSheetLayoutView="100" workbookViewId="0">
      <selection activeCell="M16" sqref="M16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2" style="3" customWidth="1"/>
    <col min="15" max="15" width="11.42578125" style="3" customWidth="1"/>
    <col min="16" max="16" width="11.140625" style="1" customWidth="1"/>
    <col min="17" max="19" width="12.42578125" style="1" bestFit="1" customWidth="1"/>
    <col min="20" max="16384" width="9.140625" style="1"/>
  </cols>
  <sheetData>
    <row r="1" spans="1:20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62</v>
      </c>
      <c r="K1" s="4"/>
      <c r="L1" s="4"/>
      <c r="M1" s="7"/>
      <c r="N1" s="8"/>
      <c r="O1" s="8"/>
    </row>
    <row r="2" spans="1:20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20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61</v>
      </c>
      <c r="K3" s="4"/>
      <c r="L3" s="4"/>
      <c r="M3" s="7"/>
      <c r="N3" s="8"/>
      <c r="O3" s="8"/>
    </row>
    <row r="4" spans="1:20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1</v>
      </c>
      <c r="K4" s="4"/>
      <c r="L4" s="4"/>
      <c r="M4" s="7"/>
      <c r="N4" s="8"/>
      <c r="O4" s="8"/>
    </row>
    <row r="5" spans="1:20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20" ht="15" x14ac:dyDescent="0.2">
      <c r="A6" s="4" t="s">
        <v>51</v>
      </c>
      <c r="B6" s="40"/>
      <c r="C6" s="40"/>
      <c r="D6" s="40"/>
      <c r="E6" s="40"/>
      <c r="F6" s="40"/>
      <c r="G6" s="40"/>
      <c r="H6" s="40"/>
      <c r="I6" s="40"/>
      <c r="J6" s="40"/>
      <c r="K6" s="40"/>
      <c r="M6" s="1"/>
      <c r="N6" s="1"/>
      <c r="O6" s="1"/>
    </row>
    <row r="7" spans="1:20" s="4" customFormat="1" ht="15" x14ac:dyDescent="0.2">
      <c r="A7" s="68" t="s">
        <v>18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10"/>
      <c r="N7" s="11"/>
      <c r="O7" s="11"/>
    </row>
    <row r="8" spans="1:20" s="4" customFormat="1" ht="15" x14ac:dyDescent="0.2">
      <c r="A8" s="69" t="s">
        <v>53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10"/>
      <c r="N8" s="11"/>
      <c r="O8" s="11"/>
    </row>
    <row r="9" spans="1:20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20" s="4" customFormat="1" ht="99" customHeight="1" x14ac:dyDescent="0.2">
      <c r="A10" s="70" t="s">
        <v>2</v>
      </c>
      <c r="B10" s="70" t="s">
        <v>3</v>
      </c>
      <c r="C10" s="70" t="s">
        <v>4</v>
      </c>
      <c r="D10" s="73" t="s">
        <v>5</v>
      </c>
      <c r="E10" s="74"/>
      <c r="F10" s="74"/>
      <c r="G10" s="74"/>
      <c r="H10" s="74"/>
      <c r="I10" s="74"/>
      <c r="J10" s="74"/>
      <c r="K10" s="75"/>
      <c r="L10" s="71" t="s">
        <v>6</v>
      </c>
      <c r="M10" s="10"/>
      <c r="N10" s="11"/>
      <c r="O10" s="11"/>
    </row>
    <row r="11" spans="1:20" s="4" customFormat="1" ht="28.5" customHeight="1" x14ac:dyDescent="0.2">
      <c r="A11" s="70"/>
      <c r="B11" s="70"/>
      <c r="C11" s="70"/>
      <c r="D11" s="12" t="s">
        <v>7</v>
      </c>
      <c r="E11" s="51" t="s">
        <v>8</v>
      </c>
      <c r="F11" s="50" t="s">
        <v>19</v>
      </c>
      <c r="G11" s="50" t="s">
        <v>20</v>
      </c>
      <c r="H11" s="12" t="s">
        <v>21</v>
      </c>
      <c r="I11" s="38" t="s">
        <v>29</v>
      </c>
      <c r="J11" s="35" t="s">
        <v>37</v>
      </c>
      <c r="K11" s="47" t="s">
        <v>52</v>
      </c>
      <c r="L11" s="72"/>
      <c r="M11" s="10"/>
      <c r="N11" s="11"/>
      <c r="O11" s="11"/>
    </row>
    <row r="12" spans="1:20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48">
        <v>5</v>
      </c>
      <c r="F12" s="48">
        <v>6</v>
      </c>
      <c r="G12" s="48">
        <v>7</v>
      </c>
      <c r="H12" s="13">
        <v>8</v>
      </c>
      <c r="I12" s="13">
        <v>9</v>
      </c>
      <c r="J12" s="13">
        <v>9</v>
      </c>
      <c r="K12" s="48">
        <v>10</v>
      </c>
      <c r="L12" s="13">
        <v>11</v>
      </c>
      <c r="M12" s="34" t="s">
        <v>25</v>
      </c>
      <c r="N12" s="15"/>
      <c r="O12" s="15"/>
    </row>
    <row r="13" spans="1:20" s="21" customFormat="1" ht="15" x14ac:dyDescent="0.25">
      <c r="A13" s="16">
        <v>1</v>
      </c>
      <c r="B13" s="17" t="s">
        <v>9</v>
      </c>
      <c r="C13" s="18"/>
      <c r="D13" s="19">
        <f>SUM(D14:D18)-D17</f>
        <v>614022.62999999989</v>
      </c>
      <c r="E13" s="19">
        <f>E14+E15+E16+E18</f>
        <v>226833.36000000002</v>
      </c>
      <c r="F13" s="19">
        <f t="shared" ref="F13:K13" si="0">F14+F15+F16+F18</f>
        <v>60242.270000000004</v>
      </c>
      <c r="G13" s="19">
        <f t="shared" si="0"/>
        <v>65389.4</v>
      </c>
      <c r="H13" s="19">
        <f t="shared" si="0"/>
        <v>65389.4</v>
      </c>
      <c r="I13" s="19">
        <f t="shared" si="0"/>
        <v>65389.4</v>
      </c>
      <c r="J13" s="19">
        <f t="shared" si="0"/>
        <v>65389.4</v>
      </c>
      <c r="K13" s="19">
        <f t="shared" si="0"/>
        <v>65389.4</v>
      </c>
      <c r="L13" s="20"/>
      <c r="M13" s="49">
        <v>226833.36000000002</v>
      </c>
      <c r="N13" s="49">
        <v>60242.270000000004</v>
      </c>
      <c r="O13" s="49">
        <v>65389.4</v>
      </c>
      <c r="P13" s="49">
        <v>65389.4</v>
      </c>
      <c r="Q13" s="49">
        <v>65389.4</v>
      </c>
      <c r="R13" s="49">
        <v>65389.4</v>
      </c>
      <c r="S13" s="49">
        <v>65389.4</v>
      </c>
      <c r="T13" s="22"/>
    </row>
    <row r="14" spans="1:20" s="21" customFormat="1" ht="15.75" customHeight="1" x14ac:dyDescent="0.25">
      <c r="A14" s="16">
        <v>2</v>
      </c>
      <c r="B14" s="17" t="s">
        <v>10</v>
      </c>
      <c r="C14" s="18"/>
      <c r="D14" s="19">
        <f>SUM(E14:K14)</f>
        <v>0</v>
      </c>
      <c r="E14" s="19">
        <f t="shared" ref="E14:K14" si="1">E20+E92+E98+E104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  <c r="S14" s="49">
        <v>0</v>
      </c>
      <c r="T14" s="22"/>
    </row>
    <row r="15" spans="1:20" s="21" customFormat="1" ht="15.75" customHeight="1" x14ac:dyDescent="0.25">
      <c r="A15" s="16">
        <v>3</v>
      </c>
      <c r="B15" s="17" t="s">
        <v>11</v>
      </c>
      <c r="C15" s="18"/>
      <c r="D15" s="19">
        <f t="shared" ref="D15:D98" si="2">SUM(E15:K15)</f>
        <v>51936.600000000006</v>
      </c>
      <c r="E15" s="19">
        <f>ROUND(E21+E93+E99+E105,2)</f>
        <v>26227.200000000001</v>
      </c>
      <c r="F15" s="19">
        <f t="shared" ref="F15:K15" si="3">ROUND(F21+F93+F99+F105,2)</f>
        <v>4284.8999999999996</v>
      </c>
      <c r="G15" s="19">
        <f t="shared" si="3"/>
        <v>4284.8999999999996</v>
      </c>
      <c r="H15" s="19">
        <f t="shared" si="3"/>
        <v>4284.8999999999996</v>
      </c>
      <c r="I15" s="19">
        <f t="shared" si="3"/>
        <v>4284.8999999999996</v>
      </c>
      <c r="J15" s="19">
        <f t="shared" si="3"/>
        <v>4284.8999999999996</v>
      </c>
      <c r="K15" s="19">
        <f t="shared" si="3"/>
        <v>4284.8999999999996</v>
      </c>
      <c r="L15" s="16"/>
      <c r="M15" s="49">
        <v>26227.200000000001</v>
      </c>
      <c r="N15" s="49">
        <v>4284.8999999999996</v>
      </c>
      <c r="O15" s="49">
        <v>4284.8999999999996</v>
      </c>
      <c r="P15" s="49">
        <v>4284.8999999999996</v>
      </c>
      <c r="Q15" s="49">
        <v>4284.8999999999996</v>
      </c>
      <c r="R15" s="49">
        <v>4284.8999999999996</v>
      </c>
      <c r="S15" s="49">
        <v>4284.8999999999996</v>
      </c>
      <c r="T15" s="22"/>
    </row>
    <row r="16" spans="1:20" s="21" customFormat="1" ht="15.75" customHeight="1" x14ac:dyDescent="0.25">
      <c r="A16" s="16">
        <v>4</v>
      </c>
      <c r="B16" s="17" t="s">
        <v>12</v>
      </c>
      <c r="C16" s="18"/>
      <c r="D16" s="19">
        <f t="shared" si="2"/>
        <v>555954.68999999994</v>
      </c>
      <c r="E16" s="19">
        <f>ROUND(E22+E94+E100+E106,2)</f>
        <v>194474.82</v>
      </c>
      <c r="F16" s="19">
        <f t="shared" ref="F16:K16" si="4">ROUND(F22+F94+F100+F106,2)</f>
        <v>55957.37</v>
      </c>
      <c r="G16" s="19">
        <f t="shared" si="4"/>
        <v>61104.5</v>
      </c>
      <c r="H16" s="19">
        <f t="shared" si="4"/>
        <v>61104.5</v>
      </c>
      <c r="I16" s="19">
        <f t="shared" si="4"/>
        <v>61104.5</v>
      </c>
      <c r="J16" s="19">
        <f t="shared" si="4"/>
        <v>61104.5</v>
      </c>
      <c r="K16" s="19">
        <f t="shared" si="4"/>
        <v>61104.5</v>
      </c>
      <c r="L16" s="16"/>
      <c r="M16" s="49">
        <v>194474.82</v>
      </c>
      <c r="N16" s="49">
        <v>55957.37</v>
      </c>
      <c r="O16" s="49">
        <v>61104.5</v>
      </c>
      <c r="P16" s="49">
        <v>61104.5</v>
      </c>
      <c r="Q16" s="49">
        <v>61104.5</v>
      </c>
      <c r="R16" s="49">
        <v>61104.5</v>
      </c>
      <c r="S16" s="49">
        <v>61104.5</v>
      </c>
      <c r="T16" s="22"/>
    </row>
    <row r="17" spans="1:20" s="21" customFormat="1" ht="30" x14ac:dyDescent="0.25">
      <c r="A17" s="16">
        <v>5</v>
      </c>
      <c r="B17" s="17" t="s">
        <v>13</v>
      </c>
      <c r="C17" s="18"/>
      <c r="D17" s="19">
        <f t="shared" si="2"/>
        <v>1454.64</v>
      </c>
      <c r="E17" s="19">
        <f>E23+E95+E101+E109</f>
        <v>1454.64</v>
      </c>
      <c r="F17" s="19">
        <f t="shared" ref="F17:K17" si="5">F23+F95+F101+F109</f>
        <v>0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6"/>
      <c r="M17" s="49">
        <v>1454.64</v>
      </c>
      <c r="N17" s="49">
        <v>0</v>
      </c>
      <c r="O17" s="49">
        <v>0</v>
      </c>
      <c r="P17" s="49">
        <v>0</v>
      </c>
      <c r="Q17" s="49">
        <v>0</v>
      </c>
      <c r="R17" s="49">
        <v>0</v>
      </c>
      <c r="S17" s="49">
        <v>0</v>
      </c>
      <c r="T17" s="22"/>
    </row>
    <row r="18" spans="1:20" s="21" customFormat="1" ht="15.75" customHeight="1" x14ac:dyDescent="0.25">
      <c r="A18" s="16">
        <v>6</v>
      </c>
      <c r="B18" s="17" t="s">
        <v>14</v>
      </c>
      <c r="C18" s="18"/>
      <c r="D18" s="19">
        <f t="shared" si="2"/>
        <v>6131.34</v>
      </c>
      <c r="E18" s="19">
        <f>E24+E96+E102+E110</f>
        <v>6131.34</v>
      </c>
      <c r="F18" s="19">
        <f t="shared" ref="F18:K18" si="6">F24+F96+F102+F110</f>
        <v>0</v>
      </c>
      <c r="G18" s="19">
        <f t="shared" si="6"/>
        <v>0</v>
      </c>
      <c r="H18" s="19">
        <f t="shared" si="6"/>
        <v>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16"/>
      <c r="M18" s="49">
        <v>6131.34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22"/>
    </row>
    <row r="19" spans="1:20" s="21" customFormat="1" ht="120.75" customHeight="1" x14ac:dyDescent="0.25">
      <c r="A19" s="16">
        <v>7</v>
      </c>
      <c r="B19" s="17" t="s">
        <v>30</v>
      </c>
      <c r="C19" s="18" t="s">
        <v>55</v>
      </c>
      <c r="D19" s="19">
        <f>SUM(D20:D24)-D23</f>
        <v>415198.88734999992</v>
      </c>
      <c r="E19" s="19">
        <f>SUM(E20:E22,E24)</f>
        <v>193999.29999999996</v>
      </c>
      <c r="F19" s="19">
        <f t="shared" ref="F19:K19" si="7">SUM(F20:F22,F24)</f>
        <v>32141.887350000001</v>
      </c>
      <c r="G19" s="19">
        <f t="shared" si="7"/>
        <v>37811.54</v>
      </c>
      <c r="H19" s="19">
        <f t="shared" si="7"/>
        <v>37811.54</v>
      </c>
      <c r="I19" s="19">
        <f t="shared" si="7"/>
        <v>37811.54</v>
      </c>
      <c r="J19" s="19">
        <f t="shared" si="7"/>
        <v>37811.54</v>
      </c>
      <c r="K19" s="19">
        <f t="shared" si="7"/>
        <v>37811.54</v>
      </c>
      <c r="L19" s="16" t="s">
        <v>36</v>
      </c>
      <c r="M19" s="22" t="s">
        <v>28</v>
      </c>
      <c r="N19" s="23"/>
      <c r="O19" s="23"/>
      <c r="P19" s="24"/>
    </row>
    <row r="20" spans="1:20" s="21" customFormat="1" ht="15.75" customHeight="1" x14ac:dyDescent="0.25">
      <c r="A20" s="16">
        <v>8</v>
      </c>
      <c r="B20" s="17" t="s">
        <v>10</v>
      </c>
      <c r="C20" s="16"/>
      <c r="D20" s="19">
        <f t="shared" si="2"/>
        <v>0</v>
      </c>
      <c r="E20" s="19">
        <f t="shared" ref="E20:K20" si="8">E26+E32+E38+E44+E56+E68+E50+E62+E74+E80</f>
        <v>0</v>
      </c>
      <c r="F20" s="19">
        <f t="shared" si="8"/>
        <v>0</v>
      </c>
      <c r="G20" s="19">
        <f t="shared" si="8"/>
        <v>0</v>
      </c>
      <c r="H20" s="19">
        <f t="shared" si="8"/>
        <v>0</v>
      </c>
      <c r="I20" s="19">
        <f t="shared" si="8"/>
        <v>0</v>
      </c>
      <c r="J20" s="19">
        <f t="shared" si="8"/>
        <v>0</v>
      </c>
      <c r="K20" s="19">
        <f t="shared" si="8"/>
        <v>0</v>
      </c>
      <c r="L20" s="16"/>
      <c r="M20" s="49">
        <f>226833.36-E13</f>
        <v>0</v>
      </c>
      <c r="N20" s="23"/>
      <c r="O20" s="23"/>
      <c r="P20" s="24"/>
    </row>
    <row r="21" spans="1:20" s="21" customFormat="1" ht="15.75" customHeight="1" x14ac:dyDescent="0.25">
      <c r="A21" s="16">
        <v>9</v>
      </c>
      <c r="B21" s="17" t="s">
        <v>11</v>
      </c>
      <c r="C21" s="16"/>
      <c r="D21" s="19">
        <f t="shared" si="2"/>
        <v>21942.3</v>
      </c>
      <c r="E21" s="19">
        <f>E27+E33+E39+E45+E57+E69+E51+E63+E75+E81</f>
        <v>21942.3</v>
      </c>
      <c r="F21" s="19">
        <f t="shared" ref="F21:K21" si="9">F27+F33+F39+F45+F57+F69+F51+F63+F75+F81</f>
        <v>0</v>
      </c>
      <c r="G21" s="19">
        <f t="shared" si="9"/>
        <v>0</v>
      </c>
      <c r="H21" s="19">
        <f t="shared" si="9"/>
        <v>0</v>
      </c>
      <c r="I21" s="19">
        <f t="shared" si="9"/>
        <v>0</v>
      </c>
      <c r="J21" s="19">
        <f t="shared" si="9"/>
        <v>0</v>
      </c>
      <c r="K21" s="19">
        <f t="shared" si="9"/>
        <v>0</v>
      </c>
      <c r="L21" s="16"/>
      <c r="M21" s="22"/>
      <c r="N21" s="23"/>
      <c r="O21" s="23"/>
      <c r="P21" s="24"/>
    </row>
    <row r="22" spans="1:20" s="21" customFormat="1" ht="15.75" customHeight="1" x14ac:dyDescent="0.25">
      <c r="A22" s="16">
        <v>10</v>
      </c>
      <c r="B22" s="17" t="s">
        <v>12</v>
      </c>
      <c r="C22" s="16"/>
      <c r="D22" s="19">
        <f t="shared" si="2"/>
        <v>387125.2473499999</v>
      </c>
      <c r="E22" s="19">
        <f>E28+E34+E40+E46+E58+E70+E52+E64+E76+E82</f>
        <v>165925.65999999997</v>
      </c>
      <c r="F22" s="19">
        <f t="shared" ref="F22:K22" si="10">F28+F34+F40+F46+F58+F70+F52+F64+F76+F82</f>
        <v>32141.887350000001</v>
      </c>
      <c r="G22" s="19">
        <f t="shared" si="10"/>
        <v>37811.54</v>
      </c>
      <c r="H22" s="19">
        <f t="shared" si="10"/>
        <v>37811.54</v>
      </c>
      <c r="I22" s="19">
        <f t="shared" si="10"/>
        <v>37811.54</v>
      </c>
      <c r="J22" s="19">
        <f t="shared" si="10"/>
        <v>37811.54</v>
      </c>
      <c r="K22" s="19">
        <f t="shared" si="10"/>
        <v>37811.54</v>
      </c>
      <c r="L22" s="19"/>
      <c r="M22" s="22"/>
      <c r="N22" s="22"/>
      <c r="O22" s="22"/>
      <c r="P22" s="24"/>
    </row>
    <row r="23" spans="1:20" s="21" customFormat="1" ht="30" x14ac:dyDescent="0.25">
      <c r="A23" s="16">
        <v>11</v>
      </c>
      <c r="B23" s="17" t="s">
        <v>13</v>
      </c>
      <c r="C23" s="16"/>
      <c r="D23" s="19">
        <f t="shared" si="2"/>
        <v>1454.64</v>
      </c>
      <c r="E23" s="19">
        <f>E29+E35+E41+E47+E59+E71+E53+E65</f>
        <v>1454.64</v>
      </c>
      <c r="F23" s="19">
        <f t="shared" ref="F23:J24" si="11">F29+F35+F41+F47+F59+F71+F53+F65</f>
        <v>0</v>
      </c>
      <c r="G23" s="19">
        <f t="shared" si="11"/>
        <v>0</v>
      </c>
      <c r="H23" s="19">
        <f t="shared" si="11"/>
        <v>0</v>
      </c>
      <c r="I23" s="19">
        <f>I29+I35+I41+I47+I59+I71+I53+I65</f>
        <v>0</v>
      </c>
      <c r="J23" s="19">
        <f t="shared" si="11"/>
        <v>0</v>
      </c>
      <c r="K23" s="19">
        <f>K29+K35+K41+K47+K59+K71+K53+K65</f>
        <v>0</v>
      </c>
      <c r="L23" s="16"/>
      <c r="M23" s="22"/>
      <c r="N23" s="23"/>
      <c r="O23" s="23"/>
      <c r="P23" s="24"/>
    </row>
    <row r="24" spans="1:20" s="21" customFormat="1" ht="15.75" customHeight="1" x14ac:dyDescent="0.25">
      <c r="A24" s="16">
        <v>12</v>
      </c>
      <c r="B24" s="17" t="s">
        <v>14</v>
      </c>
      <c r="C24" s="16"/>
      <c r="D24" s="19">
        <f t="shared" si="2"/>
        <v>6131.34</v>
      </c>
      <c r="E24" s="19">
        <f>E30+E36+E42+E48+E60+E72+E54+E66</f>
        <v>6131.34</v>
      </c>
      <c r="F24" s="19">
        <f t="shared" si="11"/>
        <v>0</v>
      </c>
      <c r="G24" s="19">
        <f t="shared" si="11"/>
        <v>0</v>
      </c>
      <c r="H24" s="19">
        <f t="shared" si="11"/>
        <v>0</v>
      </c>
      <c r="I24" s="19">
        <f>I30+I36+I42+I48+I60+I72+I54+I66</f>
        <v>0</v>
      </c>
      <c r="J24" s="19">
        <f t="shared" si="11"/>
        <v>0</v>
      </c>
      <c r="K24" s="19">
        <f>K30+K36+K42+K48+K60+K72+K54+K66</f>
        <v>0</v>
      </c>
      <c r="L24" s="16"/>
      <c r="M24" s="22"/>
      <c r="N24" s="23"/>
      <c r="O24" s="23"/>
      <c r="P24" s="24"/>
    </row>
    <row r="25" spans="1:20" s="21" customFormat="1" ht="30" customHeight="1" x14ac:dyDescent="0.25">
      <c r="A25" s="16">
        <v>13</v>
      </c>
      <c r="B25" s="17" t="s">
        <v>43</v>
      </c>
      <c r="C25" s="17"/>
      <c r="D25" s="19">
        <f>SUM(E25:K25)</f>
        <v>316214.09934999997</v>
      </c>
      <c r="E25" s="19">
        <f>SUM(E26:E30)-E29</f>
        <v>116014.51199999999</v>
      </c>
      <c r="F25" s="19">
        <f t="shared" ref="F25:K25" si="12">SUM(F26:F30)-F29</f>
        <v>28641.887350000001</v>
      </c>
      <c r="G25" s="19">
        <f t="shared" si="12"/>
        <v>34311.54</v>
      </c>
      <c r="H25" s="19">
        <f t="shared" si="12"/>
        <v>34311.54</v>
      </c>
      <c r="I25" s="19">
        <f t="shared" si="12"/>
        <v>34311.54</v>
      </c>
      <c r="J25" s="19">
        <f t="shared" si="12"/>
        <v>34311.54</v>
      </c>
      <c r="K25" s="19">
        <f t="shared" si="12"/>
        <v>34311.54</v>
      </c>
      <c r="L25" s="16"/>
      <c r="M25" s="22"/>
      <c r="N25" s="23"/>
      <c r="O25" s="23"/>
      <c r="P25" s="24"/>
    </row>
    <row r="26" spans="1:20" s="21" customFormat="1" ht="15.75" customHeight="1" x14ac:dyDescent="0.25">
      <c r="A26" s="16">
        <v>14</v>
      </c>
      <c r="B26" s="17" t="s">
        <v>10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20" s="21" customFormat="1" ht="15.75" customHeight="1" x14ac:dyDescent="0.25">
      <c r="A27" s="16">
        <v>15</v>
      </c>
      <c r="B27" s="17" t="s">
        <v>11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20" s="21" customFormat="1" ht="15.75" customHeight="1" x14ac:dyDescent="0.25">
      <c r="A28" s="16">
        <v>16</v>
      </c>
      <c r="B28" s="17" t="s">
        <v>12</v>
      </c>
      <c r="C28" s="17"/>
      <c r="D28" s="19">
        <f>SUM(E28:K28)</f>
        <v>316214.09934999997</v>
      </c>
      <c r="E28" s="19">
        <f>(11928.12+152207.57+23732.27)-(E34+E40+E46+E52+E58+E64+E70+E33+E39)</f>
        <v>116014.51199999999</v>
      </c>
      <c r="F28" s="19">
        <f>32141.88735-(F58+F70)</f>
        <v>28641.887350000001</v>
      </c>
      <c r="G28" s="19">
        <f>37811.54-(G58+G70)</f>
        <v>34311.54</v>
      </c>
      <c r="H28" s="19">
        <v>34311.54</v>
      </c>
      <c r="I28" s="19">
        <v>34311.54</v>
      </c>
      <c r="J28" s="19">
        <v>34311.54</v>
      </c>
      <c r="K28" s="19">
        <v>34311.54</v>
      </c>
      <c r="L28" s="16"/>
      <c r="M28" s="22"/>
      <c r="N28" s="23"/>
      <c r="O28" s="23"/>
      <c r="P28" s="24"/>
    </row>
    <row r="29" spans="1:20" s="21" customFormat="1" ht="30" customHeight="1" x14ac:dyDescent="0.25">
      <c r="A29" s="16">
        <v>17</v>
      </c>
      <c r="B29" s="17" t="s">
        <v>13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20" s="21" customFormat="1" ht="15.75" customHeight="1" x14ac:dyDescent="0.25">
      <c r="A30" s="16">
        <v>18</v>
      </c>
      <c r="B30" s="17" t="s">
        <v>14</v>
      </c>
      <c r="C30" s="17"/>
      <c r="D30" s="19">
        <f>SUM(E30:K30)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20" s="21" customFormat="1" ht="45" x14ac:dyDescent="0.25">
      <c r="A31" s="16">
        <v>19</v>
      </c>
      <c r="B31" s="25" t="s">
        <v>26</v>
      </c>
      <c r="C31" s="26"/>
      <c r="D31" s="19">
        <f>SUM(E31:J31)</f>
        <v>23633.599999999999</v>
      </c>
      <c r="E31" s="19">
        <f>SUM(E32:E36)-E35</f>
        <v>23633.599999999999</v>
      </c>
      <c r="F31" s="19">
        <f t="shared" ref="F31:K31" si="13">SUM(F32:F36)-F35</f>
        <v>0</v>
      </c>
      <c r="G31" s="19">
        <f t="shared" si="13"/>
        <v>0</v>
      </c>
      <c r="H31" s="19">
        <f t="shared" si="13"/>
        <v>0</v>
      </c>
      <c r="I31" s="19">
        <f t="shared" si="13"/>
        <v>0</v>
      </c>
      <c r="J31" s="19">
        <f t="shared" si="13"/>
        <v>0</v>
      </c>
      <c r="K31" s="19">
        <f t="shared" si="13"/>
        <v>0</v>
      </c>
      <c r="L31" s="19"/>
      <c r="M31" s="22"/>
      <c r="N31" s="23"/>
      <c r="O31" s="23"/>
      <c r="P31" s="24"/>
    </row>
    <row r="32" spans="1:20" s="21" customFormat="1" ht="18.75" customHeight="1" x14ac:dyDescent="0.25">
      <c r="A32" s="16">
        <v>20</v>
      </c>
      <c r="B32" s="25" t="s">
        <v>10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11</v>
      </c>
      <c r="C33" s="26"/>
      <c r="D33" s="19">
        <f t="shared" si="2"/>
        <v>17576.39</v>
      </c>
      <c r="E33" s="19">
        <v>17576.39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12</v>
      </c>
      <c r="C34" s="26"/>
      <c r="D34" s="19">
        <f t="shared" si="2"/>
        <v>1165.21</v>
      </c>
      <c r="E34" s="19">
        <v>1165.21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13</v>
      </c>
      <c r="C35" s="26"/>
      <c r="D35" s="19">
        <f t="shared" si="2"/>
        <v>1165.21</v>
      </c>
      <c r="E35" s="19">
        <v>1165.21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14</v>
      </c>
      <c r="C36" s="25"/>
      <c r="D36" s="19">
        <f t="shared" si="2"/>
        <v>4892</v>
      </c>
      <c r="E36" s="19">
        <v>4892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27</v>
      </c>
      <c r="C37" s="26"/>
      <c r="D37" s="19">
        <f>SUM(E37:H37)</f>
        <v>5894.68</v>
      </c>
      <c r="E37" s="19">
        <f>SUM(E38:E42)-E41</f>
        <v>5894.68</v>
      </c>
      <c r="F37" s="19">
        <f t="shared" ref="F37:K37" si="14">SUM(F38:F42)-F41</f>
        <v>0</v>
      </c>
      <c r="G37" s="19">
        <f t="shared" si="14"/>
        <v>0</v>
      </c>
      <c r="H37" s="19">
        <f t="shared" si="14"/>
        <v>0</v>
      </c>
      <c r="I37" s="19">
        <f t="shared" si="14"/>
        <v>0</v>
      </c>
      <c r="J37" s="19">
        <f t="shared" si="14"/>
        <v>0</v>
      </c>
      <c r="K37" s="19">
        <f t="shared" si="14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10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11</v>
      </c>
      <c r="C39" s="26"/>
      <c r="D39" s="19">
        <f t="shared" si="2"/>
        <v>4365.91</v>
      </c>
      <c r="E39" s="19">
        <v>4365.91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12</v>
      </c>
      <c r="C40" s="26"/>
      <c r="D40" s="19">
        <f t="shared" si="2"/>
        <v>289.43</v>
      </c>
      <c r="E40" s="19">
        <v>289.43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13</v>
      </c>
      <c r="C41" s="26"/>
      <c r="D41" s="19">
        <f t="shared" si="2"/>
        <v>289.43</v>
      </c>
      <c r="E41" s="19">
        <v>289.43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14</v>
      </c>
      <c r="C42" s="25"/>
      <c r="D42" s="19">
        <f t="shared" si="2"/>
        <v>1239.3399999999999</v>
      </c>
      <c r="E42" s="19">
        <v>1239.3399999999999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38</v>
      </c>
      <c r="C43" s="16"/>
      <c r="D43" s="19">
        <f>SUM(E43:H43)</f>
        <v>36537.807999999997</v>
      </c>
      <c r="E43" s="19">
        <f>SUM(E44:E48)-E47</f>
        <v>36537.807999999997</v>
      </c>
      <c r="F43" s="19">
        <f t="shared" ref="F43:K43" si="15">SUM(F44:F48)</f>
        <v>0</v>
      </c>
      <c r="G43" s="19">
        <f t="shared" si="15"/>
        <v>0</v>
      </c>
      <c r="H43" s="19">
        <f t="shared" si="15"/>
        <v>0</v>
      </c>
      <c r="I43" s="19">
        <f t="shared" si="15"/>
        <v>0</v>
      </c>
      <c r="J43" s="19">
        <f t="shared" si="15"/>
        <v>0</v>
      </c>
      <c r="K43" s="19">
        <f t="shared" si="15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10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11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12</v>
      </c>
      <c r="C46" s="16"/>
      <c r="D46" s="19">
        <f t="shared" si="2"/>
        <v>36537.807999999997</v>
      </c>
      <c r="E46" s="19">
        <v>36537.807999999997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13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14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60" customHeight="1" x14ac:dyDescent="0.25">
      <c r="A49" s="16">
        <v>37</v>
      </c>
      <c r="B49" s="37" t="s">
        <v>39</v>
      </c>
      <c r="C49" s="18"/>
      <c r="D49" s="19">
        <f>SUM(D50:D54)</f>
        <v>0</v>
      </c>
      <c r="E49" s="19">
        <f t="shared" ref="E49:K49" si="16">SUM(E50:E54)-E53</f>
        <v>0</v>
      </c>
      <c r="F49" s="19">
        <f t="shared" si="16"/>
        <v>0</v>
      </c>
      <c r="G49" s="19">
        <f t="shared" si="16"/>
        <v>0</v>
      </c>
      <c r="H49" s="19">
        <f t="shared" si="16"/>
        <v>0</v>
      </c>
      <c r="I49" s="19">
        <f t="shared" si="16"/>
        <v>0</v>
      </c>
      <c r="J49" s="19">
        <f t="shared" si="16"/>
        <v>0</v>
      </c>
      <c r="K49" s="19">
        <f t="shared" si="16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37" t="s">
        <v>10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37" t="s">
        <v>11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37" t="s">
        <v>12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37" t="s">
        <v>13</v>
      </c>
      <c r="C53" s="37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37" t="s">
        <v>14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60" x14ac:dyDescent="0.25">
      <c r="A55" s="16">
        <v>43</v>
      </c>
      <c r="B55" s="17" t="s">
        <v>40</v>
      </c>
      <c r="C55" s="18"/>
      <c r="D55" s="19">
        <f>SUM(D56:D60)</f>
        <v>10802.9</v>
      </c>
      <c r="E55" s="19">
        <f t="shared" ref="E55:K55" si="17">SUM(E56:E60)-E59</f>
        <v>1802.9</v>
      </c>
      <c r="F55" s="19">
        <f t="shared" si="17"/>
        <v>1500</v>
      </c>
      <c r="G55" s="19">
        <f t="shared" si="17"/>
        <v>1500</v>
      </c>
      <c r="H55" s="19">
        <f t="shared" si="17"/>
        <v>1500</v>
      </c>
      <c r="I55" s="19">
        <f t="shared" si="17"/>
        <v>1500</v>
      </c>
      <c r="J55" s="19">
        <f t="shared" si="17"/>
        <v>1500</v>
      </c>
      <c r="K55" s="19">
        <f t="shared" si="17"/>
        <v>1500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10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11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12</v>
      </c>
      <c r="C58" s="16"/>
      <c r="D58" s="19">
        <f t="shared" si="2"/>
        <v>10802.9</v>
      </c>
      <c r="E58" s="19">
        <v>1802.9</v>
      </c>
      <c r="F58" s="19">
        <v>1500</v>
      </c>
      <c r="G58" s="19">
        <v>1500</v>
      </c>
      <c r="H58" s="19">
        <v>1500</v>
      </c>
      <c r="I58" s="19">
        <v>1500</v>
      </c>
      <c r="J58" s="19">
        <v>1500</v>
      </c>
      <c r="K58" s="19">
        <v>1500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13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14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41</v>
      </c>
      <c r="C61" s="18"/>
      <c r="D61" s="19">
        <f t="shared" ref="D61:K61" si="18">D62+D63+D64+D66</f>
        <v>8879</v>
      </c>
      <c r="E61" s="19">
        <f t="shared" si="18"/>
        <v>8879</v>
      </c>
      <c r="F61" s="19">
        <f t="shared" si="18"/>
        <v>0</v>
      </c>
      <c r="G61" s="19">
        <f t="shared" si="18"/>
        <v>0</v>
      </c>
      <c r="H61" s="19">
        <f t="shared" si="18"/>
        <v>0</v>
      </c>
      <c r="I61" s="19">
        <f t="shared" si="18"/>
        <v>0</v>
      </c>
      <c r="J61" s="19">
        <f t="shared" si="18"/>
        <v>0</v>
      </c>
      <c r="K61" s="19">
        <f t="shared" si="18"/>
        <v>0</v>
      </c>
      <c r="L61" s="16"/>
      <c r="M61" s="22" t="s">
        <v>24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10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11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12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13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14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6" t="s">
        <v>42</v>
      </c>
      <c r="C67" s="18"/>
      <c r="D67" s="19">
        <f>SUM(D68:D72)</f>
        <v>13236.8</v>
      </c>
      <c r="E67" s="19">
        <f t="shared" ref="E67:K67" si="19">SUM(E68:E72)-E71</f>
        <v>1236.8</v>
      </c>
      <c r="F67" s="19">
        <f t="shared" si="19"/>
        <v>2000</v>
      </c>
      <c r="G67" s="19">
        <f t="shared" si="19"/>
        <v>2000</v>
      </c>
      <c r="H67" s="19">
        <f t="shared" si="19"/>
        <v>2000</v>
      </c>
      <c r="I67" s="19">
        <f t="shared" si="19"/>
        <v>2000</v>
      </c>
      <c r="J67" s="19">
        <f t="shared" si="19"/>
        <v>2000</v>
      </c>
      <c r="K67" s="19">
        <f t="shared" si="19"/>
        <v>2000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6" t="s">
        <v>10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6" t="s">
        <v>11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6" t="s">
        <v>12</v>
      </c>
      <c r="C70" s="16"/>
      <c r="D70" s="19">
        <f t="shared" si="2"/>
        <v>13236.8</v>
      </c>
      <c r="E70" s="19">
        <v>1236.8</v>
      </c>
      <c r="F70" s="19">
        <v>2000</v>
      </c>
      <c r="G70" s="19">
        <v>2000</v>
      </c>
      <c r="H70" s="19">
        <v>2000</v>
      </c>
      <c r="I70" s="19">
        <v>2000</v>
      </c>
      <c r="J70" s="19">
        <v>2000</v>
      </c>
      <c r="K70" s="19">
        <v>2000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6" t="s">
        <v>13</v>
      </c>
      <c r="C71" s="36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6" t="s">
        <v>14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30" x14ac:dyDescent="0.25">
      <c r="A73" s="16">
        <v>61</v>
      </c>
      <c r="B73" s="39" t="s">
        <v>57</v>
      </c>
      <c r="C73" s="18"/>
      <c r="D73" s="19">
        <f>SUM(D74:D78)</f>
        <v>0</v>
      </c>
      <c r="E73" s="19">
        <f t="shared" ref="E73:G73" si="20">SUM(E74:E78)-E77</f>
        <v>0</v>
      </c>
      <c r="F73" s="19">
        <f t="shared" si="20"/>
        <v>0</v>
      </c>
      <c r="G73" s="19">
        <f t="shared" si="20"/>
        <v>0</v>
      </c>
      <c r="H73" s="19">
        <f t="shared" ref="H73:K73" si="21">SUM(H74:H78)-H77</f>
        <v>0</v>
      </c>
      <c r="I73" s="19">
        <f t="shared" si="21"/>
        <v>0</v>
      </c>
      <c r="J73" s="19">
        <f t="shared" si="21"/>
        <v>0</v>
      </c>
      <c r="K73" s="19">
        <f t="shared" si="21"/>
        <v>0</v>
      </c>
      <c r="L73" s="16"/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39" t="s">
        <v>10</v>
      </c>
      <c r="C74" s="16"/>
      <c r="D74" s="19">
        <f>SUM(E74:K74)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39" t="s">
        <v>11</v>
      </c>
      <c r="C75" s="16"/>
      <c r="D75" s="19">
        <f>SUM(E75:K75)</f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6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39" t="s">
        <v>12</v>
      </c>
      <c r="C76" s="16"/>
      <c r="D76" s="19">
        <f>SUM(E76:K76)</f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6"/>
      <c r="M76" s="22"/>
      <c r="N76" s="23"/>
      <c r="O76" s="23"/>
      <c r="P76" s="24"/>
    </row>
    <row r="77" spans="1:16" s="21" customFormat="1" ht="31.5" customHeight="1" x14ac:dyDescent="0.25">
      <c r="A77" s="16">
        <v>65</v>
      </c>
      <c r="B77" s="39" t="s">
        <v>13</v>
      </c>
      <c r="C77" s="39"/>
      <c r="D77" s="19">
        <f>SUM(E77:K77)</f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39" t="s">
        <v>14</v>
      </c>
      <c r="C78" s="16"/>
      <c r="D78" s="19">
        <f>SUM(E78:K78)</f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6"/>
      <c r="M78" s="22"/>
      <c r="N78" s="23"/>
      <c r="O78" s="23"/>
      <c r="P78" s="24"/>
    </row>
    <row r="79" spans="1:16" s="21" customFormat="1" ht="45" x14ac:dyDescent="0.25">
      <c r="A79" s="16">
        <v>67</v>
      </c>
      <c r="B79" s="39" t="s">
        <v>58</v>
      </c>
      <c r="C79" s="18"/>
      <c r="D79" s="19">
        <f>SUM(D80:D84)</f>
        <v>0</v>
      </c>
      <c r="E79" s="19">
        <f t="shared" ref="E79:G79" si="22">SUM(E80:E84)-E83</f>
        <v>0</v>
      </c>
      <c r="F79" s="19">
        <f t="shared" si="22"/>
        <v>0</v>
      </c>
      <c r="G79" s="19">
        <f t="shared" si="22"/>
        <v>0</v>
      </c>
      <c r="H79" s="19">
        <f t="shared" ref="H79:K79" si="23">SUM(H80:H84)-H83</f>
        <v>0</v>
      </c>
      <c r="I79" s="19">
        <f t="shared" si="23"/>
        <v>0</v>
      </c>
      <c r="J79" s="19">
        <f t="shared" si="23"/>
        <v>0</v>
      </c>
      <c r="K79" s="19">
        <f t="shared" si="23"/>
        <v>0</v>
      </c>
      <c r="L79" s="16"/>
      <c r="M79" s="22"/>
      <c r="N79" s="23"/>
      <c r="O79" s="23"/>
      <c r="P79" s="24"/>
    </row>
    <row r="80" spans="1:16" s="21" customFormat="1" ht="15.75" customHeight="1" x14ac:dyDescent="0.25">
      <c r="A80" s="16">
        <v>68</v>
      </c>
      <c r="B80" s="39" t="s">
        <v>10</v>
      </c>
      <c r="C80" s="16"/>
      <c r="D80" s="19">
        <f>SUM(E80:K80)</f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2"/>
      <c r="N80" s="23"/>
      <c r="O80" s="23"/>
      <c r="P80" s="24"/>
    </row>
    <row r="81" spans="1:16" s="21" customFormat="1" ht="15.75" customHeight="1" x14ac:dyDescent="0.25">
      <c r="A81" s="16">
        <v>69</v>
      </c>
      <c r="B81" s="39" t="s">
        <v>11</v>
      </c>
      <c r="C81" s="16"/>
      <c r="D81" s="19">
        <f>SUM(E81:K81)</f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6"/>
      <c r="M81" s="22"/>
      <c r="N81" s="23"/>
      <c r="O81" s="23"/>
      <c r="P81" s="24"/>
    </row>
    <row r="82" spans="1:16" s="21" customFormat="1" ht="15.75" customHeight="1" x14ac:dyDescent="0.25">
      <c r="A82" s="16">
        <v>70</v>
      </c>
      <c r="B82" s="39" t="s">
        <v>12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6"/>
      <c r="M82" s="22"/>
      <c r="N82" s="23"/>
      <c r="O82" s="23"/>
      <c r="P82" s="24"/>
    </row>
    <row r="83" spans="1:16" s="21" customFormat="1" ht="31.5" customHeight="1" x14ac:dyDescent="0.25">
      <c r="A83" s="16">
        <v>71</v>
      </c>
      <c r="B83" s="39" t="s">
        <v>13</v>
      </c>
      <c r="C83" s="39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1" customFormat="1" ht="15.75" customHeight="1" x14ac:dyDescent="0.25">
      <c r="A84" s="16">
        <v>72</v>
      </c>
      <c r="B84" s="39" t="s">
        <v>14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6"/>
      <c r="M84" s="22"/>
      <c r="N84" s="23"/>
      <c r="O84" s="23"/>
      <c r="P84" s="24"/>
    </row>
    <row r="85" spans="1:16" s="21" customFormat="1" ht="30" x14ac:dyDescent="0.25">
      <c r="A85" s="16">
        <v>73</v>
      </c>
      <c r="B85" s="39" t="s">
        <v>60</v>
      </c>
      <c r="C85" s="18"/>
      <c r="D85" s="19">
        <f>SUM(D86:D90)</f>
        <v>0</v>
      </c>
      <c r="E85" s="19">
        <f t="shared" ref="E85:G85" si="24">SUM(E86:E90)-E89</f>
        <v>0</v>
      </c>
      <c r="F85" s="19">
        <f t="shared" si="24"/>
        <v>0</v>
      </c>
      <c r="G85" s="19">
        <f t="shared" si="24"/>
        <v>0</v>
      </c>
      <c r="H85" s="19">
        <f t="shared" ref="H85:K85" si="25">SUM(H86:H90)-H89</f>
        <v>0</v>
      </c>
      <c r="I85" s="19">
        <f t="shared" si="25"/>
        <v>0</v>
      </c>
      <c r="J85" s="19">
        <f t="shared" si="25"/>
        <v>0</v>
      </c>
      <c r="K85" s="19">
        <f t="shared" si="25"/>
        <v>0</v>
      </c>
      <c r="L85" s="16"/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39" t="s">
        <v>10</v>
      </c>
      <c r="C86" s="16"/>
      <c r="D86" s="19">
        <f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39" t="s">
        <v>11</v>
      </c>
      <c r="C87" s="16"/>
      <c r="D87" s="19">
        <f>SUM(E87:K87)</f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39" t="s">
        <v>12</v>
      </c>
      <c r="C88" s="16"/>
      <c r="D88" s="19">
        <f>SUM(E88:K88)</f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6"/>
      <c r="M88" s="22"/>
      <c r="N88" s="23"/>
      <c r="O88" s="23"/>
      <c r="P88" s="24"/>
    </row>
    <row r="89" spans="1:16" s="21" customFormat="1" ht="31.5" customHeight="1" x14ac:dyDescent="0.25">
      <c r="A89" s="16">
        <v>77</v>
      </c>
      <c r="B89" s="39" t="s">
        <v>13</v>
      </c>
      <c r="C89" s="39"/>
      <c r="D89" s="19">
        <f>SUM(E89:K89)</f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6"/>
      <c r="M89" s="22"/>
      <c r="N89" s="23"/>
      <c r="O89" s="23"/>
      <c r="P89" s="24"/>
    </row>
    <row r="90" spans="1:16" s="21" customFormat="1" ht="15.75" customHeight="1" x14ac:dyDescent="0.25">
      <c r="A90" s="16">
        <v>78</v>
      </c>
      <c r="B90" s="39" t="s">
        <v>14</v>
      </c>
      <c r="C90" s="16"/>
      <c r="D90" s="19">
        <f>SUM(E90:K90)</f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6"/>
      <c r="M90" s="22"/>
      <c r="N90" s="23"/>
      <c r="O90" s="23"/>
      <c r="P90" s="24"/>
    </row>
    <row r="91" spans="1:16" s="21" customFormat="1" ht="45" x14ac:dyDescent="0.25">
      <c r="A91" s="16">
        <v>79</v>
      </c>
      <c r="B91" s="17" t="s">
        <v>31</v>
      </c>
      <c r="C91" s="18" t="s">
        <v>55</v>
      </c>
      <c r="D91" s="19">
        <f>SUM(D92:D96)</f>
        <v>29333.5</v>
      </c>
      <c r="E91" s="19">
        <f t="shared" ref="E91:K91" si="26">SUM(E92:E96)+E95</f>
        <v>4190.5</v>
      </c>
      <c r="F91" s="19">
        <f t="shared" si="26"/>
        <v>4190.5</v>
      </c>
      <c r="G91" s="19">
        <f t="shared" si="26"/>
        <v>4190.5</v>
      </c>
      <c r="H91" s="19">
        <f t="shared" si="26"/>
        <v>4190.5</v>
      </c>
      <c r="I91" s="19">
        <f t="shared" si="26"/>
        <v>4190.5</v>
      </c>
      <c r="J91" s="19">
        <f t="shared" si="26"/>
        <v>4190.5</v>
      </c>
      <c r="K91" s="19">
        <f t="shared" si="26"/>
        <v>4190.5</v>
      </c>
      <c r="L91" s="16" t="s">
        <v>34</v>
      </c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17" t="s">
        <v>10</v>
      </c>
      <c r="C92" s="16"/>
      <c r="D92" s="19">
        <f t="shared" si="2"/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s="21" customFormat="1" ht="15.75" customHeight="1" x14ac:dyDescent="0.25">
      <c r="A93" s="16">
        <v>81</v>
      </c>
      <c r="B93" s="17" t="s">
        <v>11</v>
      </c>
      <c r="C93" s="16"/>
      <c r="D93" s="19">
        <f t="shared" si="2"/>
        <v>29333.5</v>
      </c>
      <c r="E93" s="19">
        <v>4190.5</v>
      </c>
      <c r="F93" s="19">
        <v>4190.5</v>
      </c>
      <c r="G93" s="19">
        <v>4190.5</v>
      </c>
      <c r="H93" s="19">
        <v>4190.5</v>
      </c>
      <c r="I93" s="19">
        <v>4190.5</v>
      </c>
      <c r="J93" s="19">
        <v>4190.5</v>
      </c>
      <c r="K93" s="19">
        <v>4190.5</v>
      </c>
      <c r="L93" s="17"/>
      <c r="M93" s="22"/>
      <c r="N93" s="23"/>
      <c r="O93" s="23"/>
      <c r="P93" s="24"/>
    </row>
    <row r="94" spans="1:16" s="21" customFormat="1" ht="15.75" customHeight="1" x14ac:dyDescent="0.25">
      <c r="A94" s="16">
        <v>82</v>
      </c>
      <c r="B94" s="17" t="s">
        <v>12</v>
      </c>
      <c r="C94" s="16"/>
      <c r="D94" s="19">
        <f t="shared" si="2"/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7"/>
      <c r="M94" s="22"/>
      <c r="N94" s="23"/>
      <c r="O94" s="23"/>
      <c r="P94" s="24"/>
    </row>
    <row r="95" spans="1:16" s="21" customFormat="1" ht="30" customHeight="1" x14ac:dyDescent="0.25">
      <c r="A95" s="16">
        <v>83</v>
      </c>
      <c r="B95" s="17" t="s">
        <v>13</v>
      </c>
      <c r="C95" s="17"/>
      <c r="D95" s="19">
        <f t="shared" si="2"/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6"/>
      <c r="M95" s="22"/>
      <c r="N95" s="23"/>
      <c r="O95" s="23"/>
      <c r="P95" s="24"/>
    </row>
    <row r="96" spans="1:16" s="21" customFormat="1" ht="15.75" customHeight="1" x14ac:dyDescent="0.25">
      <c r="A96" s="16">
        <v>84</v>
      </c>
      <c r="B96" s="17" t="s">
        <v>14</v>
      </c>
      <c r="C96" s="16"/>
      <c r="D96" s="19">
        <f t="shared" si="2"/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7"/>
      <c r="M96" s="22"/>
      <c r="N96" s="23"/>
      <c r="O96" s="23"/>
      <c r="P96" s="24"/>
    </row>
    <row r="97" spans="1:16" s="27" customFormat="1" ht="45" x14ac:dyDescent="0.25">
      <c r="A97" s="16">
        <v>85</v>
      </c>
      <c r="B97" s="17" t="s">
        <v>32</v>
      </c>
      <c r="C97" s="18" t="s">
        <v>55</v>
      </c>
      <c r="D97" s="19">
        <f>SUM(D98:D102)</f>
        <v>660.8</v>
      </c>
      <c r="E97" s="19">
        <f t="shared" ref="E97:K97" si="27">SUM(E98:E102)-E101</f>
        <v>94.4</v>
      </c>
      <c r="F97" s="19">
        <f t="shared" si="27"/>
        <v>94.4</v>
      </c>
      <c r="G97" s="19">
        <f t="shared" si="27"/>
        <v>94.4</v>
      </c>
      <c r="H97" s="19">
        <f t="shared" si="27"/>
        <v>94.4</v>
      </c>
      <c r="I97" s="19">
        <f t="shared" si="27"/>
        <v>94.4</v>
      </c>
      <c r="J97" s="19">
        <f t="shared" si="27"/>
        <v>94.4</v>
      </c>
      <c r="K97" s="19">
        <f t="shared" si="27"/>
        <v>94.4</v>
      </c>
      <c r="L97" s="29" t="s">
        <v>35</v>
      </c>
      <c r="M97" s="28"/>
      <c r="N97" s="28"/>
      <c r="O97" s="28"/>
    </row>
    <row r="98" spans="1:16" s="27" customFormat="1" ht="15.75" customHeight="1" x14ac:dyDescent="0.25">
      <c r="A98" s="16">
        <v>86</v>
      </c>
      <c r="B98" s="17" t="s">
        <v>10</v>
      </c>
      <c r="C98" s="17"/>
      <c r="D98" s="19">
        <f t="shared" si="2"/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6"/>
      <c r="M98" s="28"/>
      <c r="N98" s="28"/>
      <c r="O98" s="28"/>
    </row>
    <row r="99" spans="1:16" s="27" customFormat="1" ht="15.75" customHeight="1" x14ac:dyDescent="0.25">
      <c r="A99" s="16">
        <v>87</v>
      </c>
      <c r="B99" s="17" t="s">
        <v>11</v>
      </c>
      <c r="C99" s="17"/>
      <c r="D99" s="19">
        <f>SUM(E99:K99)</f>
        <v>660.8</v>
      </c>
      <c r="E99" s="19">
        <v>94.4</v>
      </c>
      <c r="F99" s="19">
        <v>94.4</v>
      </c>
      <c r="G99" s="19">
        <v>94.4</v>
      </c>
      <c r="H99" s="19">
        <v>94.4</v>
      </c>
      <c r="I99" s="19">
        <v>94.4</v>
      </c>
      <c r="J99" s="19">
        <v>94.4</v>
      </c>
      <c r="K99" s="19">
        <v>94.4</v>
      </c>
      <c r="L99" s="16"/>
      <c r="M99" s="28"/>
      <c r="N99" s="28"/>
      <c r="O99" s="28"/>
    </row>
    <row r="100" spans="1:16" s="27" customFormat="1" ht="15.75" customHeight="1" x14ac:dyDescent="0.25">
      <c r="A100" s="16">
        <v>88</v>
      </c>
      <c r="B100" s="17" t="s">
        <v>12</v>
      </c>
      <c r="C100" s="16"/>
      <c r="D100" s="19">
        <f>SUM(E100:K100)</f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7"/>
      <c r="M100" s="28"/>
      <c r="N100" s="28"/>
      <c r="O100" s="28"/>
    </row>
    <row r="101" spans="1:16" s="21" customFormat="1" ht="30" customHeight="1" x14ac:dyDescent="0.25">
      <c r="A101" s="16">
        <v>89</v>
      </c>
      <c r="B101" s="17" t="s">
        <v>13</v>
      </c>
      <c r="C101" s="17"/>
      <c r="D101" s="19">
        <f>SUM(E101:K101)</f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6"/>
      <c r="M101" s="22"/>
      <c r="N101" s="23"/>
      <c r="O101" s="23"/>
      <c r="P101" s="24"/>
    </row>
    <row r="102" spans="1:16" s="27" customFormat="1" ht="15.75" customHeight="1" x14ac:dyDescent="0.25">
      <c r="A102" s="16">
        <v>90</v>
      </c>
      <c r="B102" s="17" t="s">
        <v>14</v>
      </c>
      <c r="C102" s="16"/>
      <c r="D102" s="19">
        <f>SUM(E102:K102)</f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7"/>
      <c r="M102" s="28"/>
      <c r="N102" s="28"/>
      <c r="O102" s="28"/>
    </row>
    <row r="103" spans="1:16" s="21" customFormat="1" ht="60" customHeight="1" x14ac:dyDescent="0.25">
      <c r="A103" s="16">
        <v>91</v>
      </c>
      <c r="B103" s="17" t="s">
        <v>33</v>
      </c>
      <c r="C103" s="18" t="s">
        <v>56</v>
      </c>
      <c r="D103" s="19">
        <f t="shared" ref="D103:K103" si="28">SUM(D104:D106,D110)</f>
        <v>168829.44599999997</v>
      </c>
      <c r="E103" s="19">
        <f t="shared" si="28"/>
        <v>28549.16</v>
      </c>
      <c r="F103" s="19">
        <f t="shared" si="28"/>
        <v>23815.485999999997</v>
      </c>
      <c r="G103" s="19">
        <f t="shared" si="28"/>
        <v>23292.959999999999</v>
      </c>
      <c r="H103" s="19">
        <f t="shared" si="28"/>
        <v>23292.959999999999</v>
      </c>
      <c r="I103" s="19">
        <f t="shared" si="28"/>
        <v>23292.959999999999</v>
      </c>
      <c r="J103" s="19">
        <f t="shared" si="28"/>
        <v>23292.959999999999</v>
      </c>
      <c r="K103" s="19">
        <f t="shared" si="28"/>
        <v>23292.959999999999</v>
      </c>
      <c r="L103" s="16" t="s">
        <v>16</v>
      </c>
      <c r="M103" s="22"/>
      <c r="N103" s="23"/>
      <c r="O103" s="23"/>
      <c r="P103" s="24"/>
    </row>
    <row r="104" spans="1:16" s="21" customFormat="1" ht="15.75" customHeight="1" x14ac:dyDescent="0.25">
      <c r="A104" s="16">
        <v>92</v>
      </c>
      <c r="B104" s="17" t="s">
        <v>10</v>
      </c>
      <c r="C104" s="16"/>
      <c r="D104" s="19">
        <f t="shared" ref="D104:D110" si="29">SUM(E104:K104)</f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6"/>
      <c r="M104" s="22"/>
      <c r="N104" s="23"/>
      <c r="O104" s="23"/>
      <c r="P104" s="24"/>
    </row>
    <row r="105" spans="1:16" s="21" customFormat="1" ht="15.75" customHeight="1" x14ac:dyDescent="0.25">
      <c r="A105" s="16">
        <v>93</v>
      </c>
      <c r="B105" s="17" t="s">
        <v>11</v>
      </c>
      <c r="C105" s="16"/>
      <c r="D105" s="19">
        <f t="shared" si="29"/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6"/>
      <c r="M105" s="22"/>
      <c r="N105" s="23"/>
      <c r="O105" s="23"/>
      <c r="P105" s="24"/>
    </row>
    <row r="106" spans="1:16" s="21" customFormat="1" ht="15.75" customHeight="1" x14ac:dyDescent="0.25">
      <c r="A106" s="16">
        <v>94</v>
      </c>
      <c r="B106" s="17" t="s">
        <v>12</v>
      </c>
      <c r="C106" s="16"/>
      <c r="D106" s="19">
        <f t="shared" si="29"/>
        <v>168829.44599999997</v>
      </c>
      <c r="E106" s="19">
        <f>SUM(E107:E108)</f>
        <v>28549.16</v>
      </c>
      <c r="F106" s="19">
        <f t="shared" ref="F106:K106" si="30">SUM(F107:F108)</f>
        <v>23815.485999999997</v>
      </c>
      <c r="G106" s="19">
        <f t="shared" si="30"/>
        <v>23292.959999999999</v>
      </c>
      <c r="H106" s="19">
        <f t="shared" si="30"/>
        <v>23292.959999999999</v>
      </c>
      <c r="I106" s="19">
        <f t="shared" si="30"/>
        <v>23292.959999999999</v>
      </c>
      <c r="J106" s="19">
        <f t="shared" si="30"/>
        <v>23292.959999999999</v>
      </c>
      <c r="K106" s="19">
        <f t="shared" si="30"/>
        <v>23292.959999999999</v>
      </c>
      <c r="L106" s="16"/>
      <c r="M106" s="22"/>
      <c r="N106" s="23"/>
      <c r="O106" s="23"/>
      <c r="P106" s="24"/>
    </row>
    <row r="107" spans="1:16" s="21" customFormat="1" ht="15.75" customHeight="1" x14ac:dyDescent="0.25">
      <c r="A107" s="16">
        <v>95</v>
      </c>
      <c r="B107" s="31"/>
      <c r="C107" s="18" t="s">
        <v>15</v>
      </c>
      <c r="D107" s="19">
        <f t="shared" si="29"/>
        <v>64152.426000000007</v>
      </c>
      <c r="E107" s="19">
        <v>8520.5</v>
      </c>
      <c r="F107" s="19">
        <v>9707.4259999999995</v>
      </c>
      <c r="G107" s="19">
        <v>9184.9</v>
      </c>
      <c r="H107" s="19">
        <v>9184.9</v>
      </c>
      <c r="I107" s="19">
        <v>9184.9</v>
      </c>
      <c r="J107" s="19">
        <v>9184.9</v>
      </c>
      <c r="K107" s="19">
        <v>9184.9</v>
      </c>
      <c r="L107" s="16"/>
      <c r="M107" s="22" t="s">
        <v>23</v>
      </c>
      <c r="N107" s="23"/>
      <c r="O107" s="23"/>
      <c r="P107" s="24"/>
    </row>
    <row r="108" spans="1:16" s="21" customFormat="1" ht="15.75" customHeight="1" x14ac:dyDescent="0.25">
      <c r="A108" s="16">
        <v>96</v>
      </c>
      <c r="B108" s="31"/>
      <c r="C108" s="18" t="s">
        <v>17</v>
      </c>
      <c r="D108" s="19">
        <f t="shared" si="29"/>
        <v>104677.01999999999</v>
      </c>
      <c r="E108" s="19">
        <f>19429.36+599.3</f>
        <v>20028.66</v>
      </c>
      <c r="F108" s="19">
        <v>14108.06</v>
      </c>
      <c r="G108" s="19">
        <v>14108.06</v>
      </c>
      <c r="H108" s="19">
        <v>14108.06</v>
      </c>
      <c r="I108" s="19">
        <v>14108.06</v>
      </c>
      <c r="J108" s="19">
        <v>14108.06</v>
      </c>
      <c r="K108" s="19">
        <v>14108.06</v>
      </c>
      <c r="L108" s="16"/>
      <c r="M108" s="33" t="s">
        <v>22</v>
      </c>
      <c r="N108" s="23"/>
      <c r="O108" s="23"/>
      <c r="P108" s="24"/>
    </row>
    <row r="109" spans="1:16" s="21" customFormat="1" ht="30" customHeight="1" x14ac:dyDescent="0.25">
      <c r="A109" s="16">
        <v>97</v>
      </c>
      <c r="B109" s="17" t="s">
        <v>13</v>
      </c>
      <c r="C109" s="17"/>
      <c r="D109" s="19">
        <f t="shared" si="29"/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6"/>
      <c r="M109" s="22"/>
      <c r="N109" s="23"/>
      <c r="O109" s="23"/>
      <c r="P109" s="24"/>
    </row>
    <row r="110" spans="1:16" s="21" customFormat="1" ht="15.75" customHeight="1" x14ac:dyDescent="0.25">
      <c r="A110" s="16">
        <v>98</v>
      </c>
      <c r="B110" s="17" t="s">
        <v>14</v>
      </c>
      <c r="C110" s="16"/>
      <c r="D110" s="19">
        <f t="shared" si="29"/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6"/>
      <c r="M110" s="22"/>
      <c r="N110" s="23"/>
      <c r="O110" s="23"/>
      <c r="P110" s="24"/>
    </row>
    <row r="111" spans="1:16" ht="15" x14ac:dyDescent="0.2">
      <c r="A111" s="4" t="s">
        <v>44</v>
      </c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M111" s="1"/>
      <c r="N111" s="1"/>
      <c r="O111" s="1"/>
    </row>
    <row r="112" spans="1:16" ht="15" x14ac:dyDescent="0.2">
      <c r="A112" s="66" t="s">
        <v>45</v>
      </c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M112" s="1"/>
      <c r="N112" s="1"/>
      <c r="O112" s="1"/>
    </row>
    <row r="113" spans="1:15" ht="18" customHeight="1" x14ac:dyDescent="0.2">
      <c r="A113" s="67" t="s">
        <v>54</v>
      </c>
      <c r="B113" s="67"/>
      <c r="C113" s="67"/>
      <c r="D113" s="67"/>
      <c r="E113" s="67"/>
      <c r="F113" s="67"/>
      <c r="G113" s="67"/>
      <c r="H113" s="67"/>
      <c r="I113" s="67"/>
      <c r="J113" s="67"/>
      <c r="K113" s="67"/>
      <c r="M113" s="1"/>
      <c r="N113" s="1"/>
      <c r="O113" s="1"/>
    </row>
    <row r="114" spans="1:15" ht="15" x14ac:dyDescent="0.2">
      <c r="A114" s="66" t="s">
        <v>50</v>
      </c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M114" s="1"/>
      <c r="N114" s="1"/>
      <c r="O114" s="1"/>
    </row>
    <row r="115" spans="1:15" s="42" customFormat="1" ht="15" customHeight="1" x14ac:dyDescent="0.2">
      <c r="A115" s="41"/>
      <c r="G115" s="43"/>
      <c r="H115" s="43"/>
      <c r="I115" s="43"/>
      <c r="J115" s="43"/>
      <c r="K115" s="43"/>
    </row>
    <row r="116" spans="1:15" s="44" customFormat="1" ht="43.5" customHeight="1" x14ac:dyDescent="0.25">
      <c r="A116" s="61" t="s">
        <v>2</v>
      </c>
      <c r="B116" s="61" t="s">
        <v>3</v>
      </c>
      <c r="C116" s="61"/>
      <c r="D116" s="61"/>
      <c r="E116" s="61"/>
      <c r="F116" s="61"/>
      <c r="G116" s="61"/>
      <c r="H116" s="79" t="s">
        <v>6</v>
      </c>
      <c r="I116" s="76" t="s">
        <v>46</v>
      </c>
      <c r="J116" s="77"/>
      <c r="K116" s="78"/>
    </row>
    <row r="117" spans="1:15" s="44" customFormat="1" ht="43.5" customHeight="1" x14ac:dyDescent="0.25">
      <c r="A117" s="61"/>
      <c r="B117" s="61"/>
      <c r="C117" s="61"/>
      <c r="D117" s="61"/>
      <c r="E117" s="61"/>
      <c r="F117" s="61"/>
      <c r="G117" s="61"/>
      <c r="H117" s="80"/>
      <c r="I117" s="45" t="s">
        <v>47</v>
      </c>
      <c r="J117" s="45" t="s">
        <v>48</v>
      </c>
      <c r="K117" s="45" t="s">
        <v>49</v>
      </c>
    </row>
    <row r="118" spans="1:15" s="46" customFormat="1" ht="10.5" x14ac:dyDescent="0.25">
      <c r="A118" s="13">
        <v>1</v>
      </c>
      <c r="B118" s="63">
        <v>2</v>
      </c>
      <c r="C118" s="64"/>
      <c r="D118" s="64"/>
      <c r="E118" s="64"/>
      <c r="F118" s="64"/>
      <c r="G118" s="65"/>
      <c r="H118" s="48">
        <v>3</v>
      </c>
      <c r="I118" s="48">
        <v>4</v>
      </c>
      <c r="J118" s="48">
        <v>5</v>
      </c>
      <c r="K118" s="48">
        <v>6</v>
      </c>
    </row>
    <row r="119" spans="1:15" s="21" customFormat="1" ht="15" x14ac:dyDescent="0.25">
      <c r="A119" s="16">
        <v>1</v>
      </c>
      <c r="B119" s="62" t="s">
        <v>9</v>
      </c>
      <c r="C119" s="62"/>
      <c r="D119" s="62"/>
      <c r="E119" s="62"/>
      <c r="F119" s="62"/>
      <c r="G119" s="62"/>
      <c r="H119" s="20"/>
      <c r="I119" s="19">
        <f>E13</f>
        <v>226833.36000000002</v>
      </c>
      <c r="J119" s="19">
        <v>31786.239999999998</v>
      </c>
      <c r="K119" s="19">
        <v>107643.02648</v>
      </c>
    </row>
    <row r="120" spans="1:15" s="21" customFormat="1" ht="15" x14ac:dyDescent="0.25">
      <c r="A120" s="16">
        <v>2</v>
      </c>
      <c r="B120" s="62" t="s">
        <v>10</v>
      </c>
      <c r="C120" s="62"/>
      <c r="D120" s="62"/>
      <c r="E120" s="62"/>
      <c r="F120" s="62"/>
      <c r="G120" s="62"/>
      <c r="H120" s="16"/>
      <c r="I120" s="19">
        <f t="shared" ref="I120:I183" si="31">E14</f>
        <v>0</v>
      </c>
      <c r="J120" s="19">
        <v>0</v>
      </c>
      <c r="K120" s="19">
        <v>0</v>
      </c>
    </row>
    <row r="121" spans="1:15" s="21" customFormat="1" ht="15" x14ac:dyDescent="0.25">
      <c r="A121" s="16">
        <v>3</v>
      </c>
      <c r="B121" s="62" t="s">
        <v>11</v>
      </c>
      <c r="C121" s="62"/>
      <c r="D121" s="62"/>
      <c r="E121" s="62"/>
      <c r="F121" s="62"/>
      <c r="G121" s="62"/>
      <c r="H121" s="16"/>
      <c r="I121" s="19">
        <f t="shared" si="31"/>
        <v>26227.200000000001</v>
      </c>
      <c r="J121" s="19">
        <v>1808.3</v>
      </c>
      <c r="K121" s="19">
        <v>12746.036479999999</v>
      </c>
    </row>
    <row r="122" spans="1:15" s="21" customFormat="1" ht="15" x14ac:dyDescent="0.25">
      <c r="A122" s="16">
        <v>4</v>
      </c>
      <c r="B122" s="62" t="s">
        <v>12</v>
      </c>
      <c r="C122" s="62"/>
      <c r="D122" s="62"/>
      <c r="E122" s="62"/>
      <c r="F122" s="62"/>
      <c r="G122" s="62"/>
      <c r="H122" s="16"/>
      <c r="I122" s="19">
        <f t="shared" si="31"/>
        <v>194474.82</v>
      </c>
      <c r="J122" s="19">
        <v>29977.94</v>
      </c>
      <c r="K122" s="19">
        <v>92316.24</v>
      </c>
    </row>
    <row r="123" spans="1:15" s="21" customFormat="1" ht="15" customHeight="1" x14ac:dyDescent="0.25">
      <c r="A123" s="16">
        <v>5</v>
      </c>
      <c r="B123" s="62" t="s">
        <v>13</v>
      </c>
      <c r="C123" s="62"/>
      <c r="D123" s="62"/>
      <c r="E123" s="62"/>
      <c r="F123" s="62"/>
      <c r="G123" s="62"/>
      <c r="H123" s="16"/>
      <c r="I123" s="19">
        <f t="shared" si="31"/>
        <v>1454.64</v>
      </c>
      <c r="J123" s="19">
        <v>0</v>
      </c>
      <c r="K123" s="19">
        <v>619.38576</v>
      </c>
    </row>
    <row r="124" spans="1:15" s="21" customFormat="1" ht="15" x14ac:dyDescent="0.25">
      <c r="A124" s="16">
        <v>6</v>
      </c>
      <c r="B124" s="62" t="s">
        <v>14</v>
      </c>
      <c r="C124" s="62"/>
      <c r="D124" s="62"/>
      <c r="E124" s="62"/>
      <c r="F124" s="62"/>
      <c r="G124" s="62"/>
      <c r="H124" s="16"/>
      <c r="I124" s="19">
        <f t="shared" si="31"/>
        <v>6131.34</v>
      </c>
      <c r="J124" s="19">
        <v>0</v>
      </c>
      <c r="K124" s="19">
        <v>2580.75</v>
      </c>
    </row>
    <row r="125" spans="1:15" s="21" customFormat="1" ht="60" customHeight="1" x14ac:dyDescent="0.25">
      <c r="A125" s="16">
        <v>7</v>
      </c>
      <c r="B125" s="62" t="s">
        <v>30</v>
      </c>
      <c r="C125" s="62"/>
      <c r="D125" s="62"/>
      <c r="E125" s="62"/>
      <c r="F125" s="62"/>
      <c r="G125" s="62"/>
      <c r="H125" s="16" t="s">
        <v>36</v>
      </c>
      <c r="I125" s="19">
        <f t="shared" si="31"/>
        <v>193999.29999999996</v>
      </c>
      <c r="J125" s="19">
        <v>21947.38</v>
      </c>
      <c r="K125" s="19">
        <v>87908.847729999994</v>
      </c>
    </row>
    <row r="126" spans="1:15" s="21" customFormat="1" ht="15" customHeight="1" x14ac:dyDescent="0.25">
      <c r="A126" s="16">
        <v>8</v>
      </c>
      <c r="B126" s="62" t="s">
        <v>10</v>
      </c>
      <c r="C126" s="62"/>
      <c r="D126" s="62"/>
      <c r="E126" s="62"/>
      <c r="F126" s="62"/>
      <c r="G126" s="62"/>
      <c r="H126" s="16"/>
      <c r="I126" s="19">
        <f t="shared" si="31"/>
        <v>0</v>
      </c>
      <c r="J126" s="19">
        <v>0</v>
      </c>
      <c r="K126" s="19">
        <v>0</v>
      </c>
    </row>
    <row r="127" spans="1:15" s="21" customFormat="1" ht="15" customHeight="1" x14ac:dyDescent="0.25">
      <c r="A127" s="16">
        <v>9</v>
      </c>
      <c r="B127" s="62" t="s">
        <v>11</v>
      </c>
      <c r="C127" s="62"/>
      <c r="D127" s="62"/>
      <c r="E127" s="62"/>
      <c r="F127" s="62"/>
      <c r="G127" s="62"/>
      <c r="H127" s="16"/>
      <c r="I127" s="19">
        <f t="shared" si="31"/>
        <v>21942.3</v>
      </c>
      <c r="J127" s="19">
        <v>0</v>
      </c>
      <c r="K127" s="19">
        <v>9703.6364799999992</v>
      </c>
    </row>
    <row r="128" spans="1:15" s="21" customFormat="1" ht="15" customHeight="1" x14ac:dyDescent="0.25">
      <c r="A128" s="16">
        <v>10</v>
      </c>
      <c r="B128" s="62" t="s">
        <v>12</v>
      </c>
      <c r="C128" s="62"/>
      <c r="D128" s="62"/>
      <c r="E128" s="62"/>
      <c r="F128" s="62"/>
      <c r="G128" s="62"/>
      <c r="H128" s="19"/>
      <c r="I128" s="19">
        <f t="shared" si="31"/>
        <v>165925.65999999997</v>
      </c>
      <c r="J128" s="19">
        <v>21947.38</v>
      </c>
      <c r="K128" s="19">
        <v>75624.461249999993</v>
      </c>
    </row>
    <row r="129" spans="1:11" s="21" customFormat="1" ht="15" customHeight="1" x14ac:dyDescent="0.25">
      <c r="A129" s="16">
        <v>11</v>
      </c>
      <c r="B129" s="62" t="s">
        <v>13</v>
      </c>
      <c r="C129" s="62"/>
      <c r="D129" s="62"/>
      <c r="E129" s="62"/>
      <c r="F129" s="62"/>
      <c r="G129" s="62"/>
      <c r="H129" s="16"/>
      <c r="I129" s="19">
        <f t="shared" si="31"/>
        <v>1454.64</v>
      </c>
      <c r="J129" s="19">
        <v>0</v>
      </c>
      <c r="K129" s="19">
        <v>619.38576</v>
      </c>
    </row>
    <row r="130" spans="1:11" s="21" customFormat="1" ht="15" customHeight="1" x14ac:dyDescent="0.25">
      <c r="A130" s="16">
        <v>12</v>
      </c>
      <c r="B130" s="62" t="s">
        <v>14</v>
      </c>
      <c r="C130" s="62"/>
      <c r="D130" s="62"/>
      <c r="E130" s="62"/>
      <c r="F130" s="62"/>
      <c r="G130" s="62"/>
      <c r="H130" s="16"/>
      <c r="I130" s="19">
        <f t="shared" si="31"/>
        <v>6131.34</v>
      </c>
      <c r="J130" s="19">
        <v>0</v>
      </c>
      <c r="K130" s="19">
        <v>2580.75</v>
      </c>
    </row>
    <row r="131" spans="1:11" s="21" customFormat="1" ht="15" customHeight="1" x14ac:dyDescent="0.25">
      <c r="A131" s="16">
        <v>13</v>
      </c>
      <c r="B131" s="62" t="s">
        <v>43</v>
      </c>
      <c r="C131" s="62"/>
      <c r="D131" s="62"/>
      <c r="E131" s="62"/>
      <c r="F131" s="62"/>
      <c r="G131" s="62"/>
      <c r="H131" s="16"/>
      <c r="I131" s="19">
        <f t="shared" si="31"/>
        <v>116014.51199999999</v>
      </c>
      <c r="J131" s="19">
        <v>20853.490000000002</v>
      </c>
      <c r="K131" s="19">
        <v>33686.410000000003</v>
      </c>
    </row>
    <row r="132" spans="1:11" s="21" customFormat="1" ht="15" customHeight="1" x14ac:dyDescent="0.25">
      <c r="A132" s="16">
        <v>14</v>
      </c>
      <c r="B132" s="62" t="s">
        <v>10</v>
      </c>
      <c r="C132" s="62"/>
      <c r="D132" s="62"/>
      <c r="E132" s="62"/>
      <c r="F132" s="62"/>
      <c r="G132" s="62"/>
      <c r="H132" s="16"/>
      <c r="I132" s="19">
        <f t="shared" si="31"/>
        <v>0</v>
      </c>
      <c r="J132" s="19">
        <v>0</v>
      </c>
      <c r="K132" s="19">
        <v>0</v>
      </c>
    </row>
    <row r="133" spans="1:11" s="21" customFormat="1" ht="15" customHeight="1" x14ac:dyDescent="0.25">
      <c r="A133" s="16">
        <v>15</v>
      </c>
      <c r="B133" s="62" t="s">
        <v>11</v>
      </c>
      <c r="C133" s="62"/>
      <c r="D133" s="62"/>
      <c r="E133" s="62"/>
      <c r="F133" s="62"/>
      <c r="G133" s="62"/>
      <c r="H133" s="16"/>
      <c r="I133" s="19">
        <f t="shared" si="31"/>
        <v>0</v>
      </c>
      <c r="J133" s="19">
        <v>0</v>
      </c>
      <c r="K133" s="19">
        <v>0</v>
      </c>
    </row>
    <row r="134" spans="1:11" s="21" customFormat="1" ht="15" customHeight="1" x14ac:dyDescent="0.25">
      <c r="A134" s="16">
        <v>16</v>
      </c>
      <c r="B134" s="62" t="s">
        <v>12</v>
      </c>
      <c r="C134" s="62"/>
      <c r="D134" s="62"/>
      <c r="E134" s="62"/>
      <c r="F134" s="62"/>
      <c r="G134" s="62"/>
      <c r="H134" s="16"/>
      <c r="I134" s="19">
        <f t="shared" si="31"/>
        <v>116014.51199999999</v>
      </c>
      <c r="J134" s="19">
        <v>20853.490000000002</v>
      </c>
      <c r="K134" s="19">
        <v>33686.410000000003</v>
      </c>
    </row>
    <row r="135" spans="1:11" s="21" customFormat="1" ht="15" customHeight="1" x14ac:dyDescent="0.25">
      <c r="A135" s="16">
        <v>17</v>
      </c>
      <c r="B135" s="52" t="s">
        <v>13</v>
      </c>
      <c r="C135" s="53"/>
      <c r="D135" s="53"/>
      <c r="E135" s="53"/>
      <c r="F135" s="53"/>
      <c r="G135" s="54"/>
      <c r="H135" s="16"/>
      <c r="I135" s="19">
        <f t="shared" si="31"/>
        <v>0</v>
      </c>
      <c r="J135" s="19">
        <v>0</v>
      </c>
      <c r="K135" s="19">
        <v>0</v>
      </c>
    </row>
    <row r="136" spans="1:11" s="21" customFormat="1" ht="15" customHeight="1" x14ac:dyDescent="0.25">
      <c r="A136" s="16">
        <v>18</v>
      </c>
      <c r="B136" s="52" t="s">
        <v>14</v>
      </c>
      <c r="C136" s="53"/>
      <c r="D136" s="53"/>
      <c r="E136" s="53"/>
      <c r="F136" s="53"/>
      <c r="G136" s="54"/>
      <c r="H136" s="16"/>
      <c r="I136" s="19">
        <f t="shared" si="31"/>
        <v>0</v>
      </c>
      <c r="J136" s="19">
        <v>0</v>
      </c>
      <c r="K136" s="19">
        <v>0</v>
      </c>
    </row>
    <row r="137" spans="1:11" s="21" customFormat="1" ht="15" customHeight="1" x14ac:dyDescent="0.25">
      <c r="A137" s="16">
        <v>19</v>
      </c>
      <c r="B137" s="52" t="s">
        <v>26</v>
      </c>
      <c r="C137" s="53"/>
      <c r="D137" s="53"/>
      <c r="E137" s="53"/>
      <c r="F137" s="53"/>
      <c r="G137" s="54"/>
      <c r="H137" s="19"/>
      <c r="I137" s="19">
        <f t="shared" si="31"/>
        <v>23633.599999999999</v>
      </c>
      <c r="J137" s="19">
        <v>0</v>
      </c>
      <c r="K137" s="19">
        <v>11385.758</v>
      </c>
    </row>
    <row r="138" spans="1:11" s="21" customFormat="1" ht="15" x14ac:dyDescent="0.25">
      <c r="A138" s="16">
        <v>20</v>
      </c>
      <c r="B138" s="52" t="s">
        <v>10</v>
      </c>
      <c r="C138" s="53"/>
      <c r="D138" s="53"/>
      <c r="E138" s="53"/>
      <c r="F138" s="53"/>
      <c r="G138" s="54"/>
      <c r="H138" s="16"/>
      <c r="I138" s="19">
        <f t="shared" si="31"/>
        <v>0</v>
      </c>
      <c r="J138" s="19">
        <v>0</v>
      </c>
      <c r="K138" s="19">
        <v>0</v>
      </c>
    </row>
    <row r="139" spans="1:11" s="21" customFormat="1" ht="15" customHeight="1" x14ac:dyDescent="0.25">
      <c r="A139" s="16">
        <v>21</v>
      </c>
      <c r="B139" s="52" t="s">
        <v>11</v>
      </c>
      <c r="C139" s="53"/>
      <c r="D139" s="53"/>
      <c r="E139" s="53"/>
      <c r="F139" s="53"/>
      <c r="G139" s="54"/>
      <c r="H139" s="16"/>
      <c r="I139" s="19">
        <f t="shared" si="31"/>
        <v>17576.39</v>
      </c>
      <c r="J139" s="19">
        <v>0</v>
      </c>
      <c r="K139" s="19">
        <v>8562.0879999999997</v>
      </c>
    </row>
    <row r="140" spans="1:11" s="21" customFormat="1" ht="15" customHeight="1" x14ac:dyDescent="0.25">
      <c r="A140" s="16">
        <v>22</v>
      </c>
      <c r="B140" s="52" t="s">
        <v>12</v>
      </c>
      <c r="C140" s="53"/>
      <c r="D140" s="53"/>
      <c r="E140" s="53"/>
      <c r="F140" s="53"/>
      <c r="G140" s="54"/>
      <c r="H140" s="16"/>
      <c r="I140" s="19">
        <f t="shared" si="31"/>
        <v>1165.21</v>
      </c>
      <c r="J140" s="19">
        <v>0</v>
      </c>
      <c r="K140" s="19">
        <v>546.52</v>
      </c>
    </row>
    <row r="141" spans="1:11" s="21" customFormat="1" ht="15" customHeight="1" x14ac:dyDescent="0.25">
      <c r="A141" s="16">
        <v>23</v>
      </c>
      <c r="B141" s="52" t="s">
        <v>13</v>
      </c>
      <c r="C141" s="53"/>
      <c r="D141" s="53"/>
      <c r="E141" s="53"/>
      <c r="F141" s="53"/>
      <c r="G141" s="54"/>
      <c r="H141" s="16"/>
      <c r="I141" s="19">
        <f t="shared" si="31"/>
        <v>1165.21</v>
      </c>
      <c r="J141" s="19">
        <v>0</v>
      </c>
      <c r="K141" s="19">
        <v>546.52040999999997</v>
      </c>
    </row>
    <row r="142" spans="1:11" s="21" customFormat="1" ht="15" customHeight="1" x14ac:dyDescent="0.25">
      <c r="A142" s="16">
        <v>24</v>
      </c>
      <c r="B142" s="52" t="s">
        <v>14</v>
      </c>
      <c r="C142" s="53"/>
      <c r="D142" s="53"/>
      <c r="E142" s="53"/>
      <c r="F142" s="53"/>
      <c r="G142" s="54"/>
      <c r="H142" s="16"/>
      <c r="I142" s="19">
        <f t="shared" si="31"/>
        <v>4892</v>
      </c>
      <c r="J142" s="19">
        <v>0</v>
      </c>
      <c r="K142" s="19">
        <v>2277.15</v>
      </c>
    </row>
    <row r="143" spans="1:11" s="21" customFormat="1" ht="15" customHeight="1" x14ac:dyDescent="0.25">
      <c r="A143" s="16">
        <v>25</v>
      </c>
      <c r="B143" s="52" t="s">
        <v>27</v>
      </c>
      <c r="C143" s="53"/>
      <c r="D143" s="53"/>
      <c r="E143" s="53"/>
      <c r="F143" s="53"/>
      <c r="G143" s="54"/>
      <c r="H143" s="19"/>
      <c r="I143" s="19">
        <f t="shared" si="31"/>
        <v>5894.68</v>
      </c>
      <c r="J143" s="19">
        <v>0</v>
      </c>
      <c r="K143" s="19">
        <v>1518.0138299999999</v>
      </c>
    </row>
    <row r="144" spans="1:11" s="21" customFormat="1" ht="15" x14ac:dyDescent="0.25">
      <c r="A144" s="16">
        <v>26</v>
      </c>
      <c r="B144" s="58" t="s">
        <v>10</v>
      </c>
      <c r="C144" s="59"/>
      <c r="D144" s="59"/>
      <c r="E144" s="59"/>
      <c r="F144" s="59"/>
      <c r="G144" s="60"/>
      <c r="H144" s="16"/>
      <c r="I144" s="19">
        <f t="shared" si="31"/>
        <v>0</v>
      </c>
      <c r="J144" s="19">
        <v>0</v>
      </c>
      <c r="K144" s="19">
        <v>0</v>
      </c>
    </row>
    <row r="145" spans="1:11" s="21" customFormat="1" ht="15" customHeight="1" x14ac:dyDescent="0.25">
      <c r="A145" s="16">
        <v>27</v>
      </c>
      <c r="B145" s="58" t="s">
        <v>11</v>
      </c>
      <c r="C145" s="59"/>
      <c r="D145" s="59"/>
      <c r="E145" s="59"/>
      <c r="F145" s="59"/>
      <c r="G145" s="60"/>
      <c r="H145" s="16"/>
      <c r="I145" s="19">
        <f t="shared" si="31"/>
        <v>4365.91</v>
      </c>
      <c r="J145" s="19">
        <v>0</v>
      </c>
      <c r="K145" s="19">
        <v>1141.5484799999999</v>
      </c>
    </row>
    <row r="146" spans="1:11" s="21" customFormat="1" ht="15" customHeight="1" x14ac:dyDescent="0.25">
      <c r="A146" s="16">
        <v>28</v>
      </c>
      <c r="B146" s="58" t="s">
        <v>12</v>
      </c>
      <c r="C146" s="59"/>
      <c r="D146" s="59"/>
      <c r="E146" s="59"/>
      <c r="F146" s="59"/>
      <c r="G146" s="60"/>
      <c r="H146" s="16"/>
      <c r="I146" s="19">
        <f t="shared" si="31"/>
        <v>289.43</v>
      </c>
      <c r="J146" s="19">
        <v>0</v>
      </c>
      <c r="K146" s="19">
        <v>72.865350000000007</v>
      </c>
    </row>
    <row r="147" spans="1:11" s="21" customFormat="1" ht="15" customHeight="1" x14ac:dyDescent="0.25">
      <c r="A147" s="16">
        <v>29</v>
      </c>
      <c r="B147" s="58" t="s">
        <v>13</v>
      </c>
      <c r="C147" s="59"/>
      <c r="D147" s="59"/>
      <c r="E147" s="59"/>
      <c r="F147" s="59"/>
      <c r="G147" s="60"/>
      <c r="H147" s="16"/>
      <c r="I147" s="19">
        <f t="shared" si="31"/>
        <v>289.43</v>
      </c>
      <c r="J147" s="19">
        <v>0</v>
      </c>
      <c r="K147" s="19">
        <v>72.865350000000007</v>
      </c>
    </row>
    <row r="148" spans="1:11" s="21" customFormat="1" ht="15" customHeight="1" x14ac:dyDescent="0.25">
      <c r="A148" s="16">
        <v>30</v>
      </c>
      <c r="B148" s="58" t="s">
        <v>14</v>
      </c>
      <c r="C148" s="59"/>
      <c r="D148" s="59"/>
      <c r="E148" s="59"/>
      <c r="F148" s="59"/>
      <c r="G148" s="60"/>
      <c r="H148" s="16"/>
      <c r="I148" s="19">
        <f t="shared" si="31"/>
        <v>1239.3399999999999</v>
      </c>
      <c r="J148" s="19">
        <v>0</v>
      </c>
      <c r="K148" s="19">
        <v>303.60000000000002</v>
      </c>
    </row>
    <row r="149" spans="1:11" s="21" customFormat="1" ht="15" customHeight="1" x14ac:dyDescent="0.25">
      <c r="A149" s="16">
        <v>31</v>
      </c>
      <c r="B149" s="52" t="s">
        <v>38</v>
      </c>
      <c r="C149" s="53"/>
      <c r="D149" s="53"/>
      <c r="E149" s="53"/>
      <c r="F149" s="53"/>
      <c r="G149" s="54"/>
      <c r="H149" s="16"/>
      <c r="I149" s="19">
        <f t="shared" si="31"/>
        <v>36537.807999999997</v>
      </c>
      <c r="J149" s="19">
        <v>1093.8900000000001</v>
      </c>
      <c r="K149" s="19">
        <v>36072</v>
      </c>
    </row>
    <row r="150" spans="1:11" s="21" customFormat="1" ht="15" x14ac:dyDescent="0.25">
      <c r="A150" s="16">
        <v>32</v>
      </c>
      <c r="B150" s="52" t="s">
        <v>10</v>
      </c>
      <c r="C150" s="53"/>
      <c r="D150" s="53"/>
      <c r="E150" s="53"/>
      <c r="F150" s="53"/>
      <c r="G150" s="54"/>
      <c r="H150" s="16"/>
      <c r="I150" s="19">
        <f t="shared" si="31"/>
        <v>0</v>
      </c>
      <c r="J150" s="19">
        <v>0</v>
      </c>
      <c r="K150" s="19">
        <v>0</v>
      </c>
    </row>
    <row r="151" spans="1:11" s="21" customFormat="1" ht="15" customHeight="1" x14ac:dyDescent="0.25">
      <c r="A151" s="16">
        <v>33</v>
      </c>
      <c r="B151" s="52" t="s">
        <v>11</v>
      </c>
      <c r="C151" s="53"/>
      <c r="D151" s="53"/>
      <c r="E151" s="53"/>
      <c r="F151" s="53"/>
      <c r="G151" s="54"/>
      <c r="H151" s="16"/>
      <c r="I151" s="19">
        <f t="shared" si="31"/>
        <v>0</v>
      </c>
      <c r="J151" s="19">
        <v>0</v>
      </c>
      <c r="K151" s="19">
        <v>0</v>
      </c>
    </row>
    <row r="152" spans="1:11" s="21" customFormat="1" ht="15" customHeight="1" x14ac:dyDescent="0.25">
      <c r="A152" s="16">
        <v>34</v>
      </c>
      <c r="B152" s="52" t="s">
        <v>12</v>
      </c>
      <c r="C152" s="53"/>
      <c r="D152" s="53"/>
      <c r="E152" s="53"/>
      <c r="F152" s="53"/>
      <c r="G152" s="54"/>
      <c r="H152" s="16"/>
      <c r="I152" s="19">
        <f t="shared" si="31"/>
        <v>36537.807999999997</v>
      </c>
      <c r="J152" s="19">
        <v>1093.8900000000001</v>
      </c>
      <c r="K152" s="19">
        <v>36072</v>
      </c>
    </row>
    <row r="153" spans="1:11" s="21" customFormat="1" ht="15" customHeight="1" x14ac:dyDescent="0.25">
      <c r="A153" s="16">
        <v>35</v>
      </c>
      <c r="B153" s="52" t="s">
        <v>13</v>
      </c>
      <c r="C153" s="53"/>
      <c r="D153" s="53"/>
      <c r="E153" s="53"/>
      <c r="F153" s="53"/>
      <c r="G153" s="54"/>
      <c r="H153" s="16"/>
      <c r="I153" s="19">
        <f t="shared" si="31"/>
        <v>0</v>
      </c>
      <c r="J153" s="19">
        <v>0</v>
      </c>
      <c r="K153" s="19">
        <v>0</v>
      </c>
    </row>
    <row r="154" spans="1:11" s="21" customFormat="1" ht="15" customHeight="1" x14ac:dyDescent="0.25">
      <c r="A154" s="16">
        <v>36</v>
      </c>
      <c r="B154" s="52" t="s">
        <v>14</v>
      </c>
      <c r="C154" s="53"/>
      <c r="D154" s="53"/>
      <c r="E154" s="53"/>
      <c r="F154" s="53"/>
      <c r="G154" s="54"/>
      <c r="H154" s="16"/>
      <c r="I154" s="19">
        <f t="shared" si="31"/>
        <v>0</v>
      </c>
      <c r="J154" s="19">
        <v>0</v>
      </c>
      <c r="K154" s="19">
        <v>0</v>
      </c>
    </row>
    <row r="155" spans="1:11" s="21" customFormat="1" ht="30" customHeight="1" x14ac:dyDescent="0.25">
      <c r="A155" s="16">
        <v>37</v>
      </c>
      <c r="B155" s="52" t="s">
        <v>39</v>
      </c>
      <c r="C155" s="53"/>
      <c r="D155" s="53"/>
      <c r="E155" s="53"/>
      <c r="F155" s="53"/>
      <c r="G155" s="54"/>
      <c r="H155" s="16"/>
      <c r="I155" s="19">
        <f t="shared" si="31"/>
        <v>0</v>
      </c>
      <c r="J155" s="19">
        <v>0</v>
      </c>
      <c r="K155" s="19">
        <v>0</v>
      </c>
    </row>
    <row r="156" spans="1:11" s="21" customFormat="1" ht="15" x14ac:dyDescent="0.25">
      <c r="A156" s="16">
        <v>38</v>
      </c>
      <c r="B156" s="52" t="s">
        <v>10</v>
      </c>
      <c r="C156" s="53"/>
      <c r="D156" s="53"/>
      <c r="E156" s="53"/>
      <c r="F156" s="53"/>
      <c r="G156" s="54"/>
      <c r="H156" s="16"/>
      <c r="I156" s="19">
        <f t="shared" si="31"/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39</v>
      </c>
      <c r="B157" s="52" t="s">
        <v>11</v>
      </c>
      <c r="C157" s="53"/>
      <c r="D157" s="53"/>
      <c r="E157" s="53"/>
      <c r="F157" s="53"/>
      <c r="G157" s="54"/>
      <c r="H157" s="16"/>
      <c r="I157" s="19">
        <f t="shared" si="31"/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40</v>
      </c>
      <c r="B158" s="52" t="s">
        <v>12</v>
      </c>
      <c r="C158" s="53"/>
      <c r="D158" s="53"/>
      <c r="E158" s="53"/>
      <c r="F158" s="53"/>
      <c r="G158" s="54"/>
      <c r="H158" s="16"/>
      <c r="I158" s="19">
        <f t="shared" si="31"/>
        <v>0</v>
      </c>
      <c r="J158" s="19">
        <v>0</v>
      </c>
      <c r="K158" s="19">
        <v>0</v>
      </c>
    </row>
    <row r="159" spans="1:11" s="21" customFormat="1" ht="15" customHeight="1" x14ac:dyDescent="0.25">
      <c r="A159" s="16">
        <v>41</v>
      </c>
      <c r="B159" s="52" t="s">
        <v>13</v>
      </c>
      <c r="C159" s="53"/>
      <c r="D159" s="53"/>
      <c r="E159" s="53"/>
      <c r="F159" s="53"/>
      <c r="G159" s="54"/>
      <c r="H159" s="16"/>
      <c r="I159" s="19">
        <f t="shared" si="31"/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42</v>
      </c>
      <c r="B160" s="52" t="s">
        <v>14</v>
      </c>
      <c r="C160" s="53"/>
      <c r="D160" s="53"/>
      <c r="E160" s="53"/>
      <c r="F160" s="53"/>
      <c r="G160" s="54"/>
      <c r="H160" s="16"/>
      <c r="I160" s="19">
        <f t="shared" si="31"/>
        <v>0</v>
      </c>
      <c r="J160" s="19">
        <v>0</v>
      </c>
      <c r="K160" s="19">
        <v>0</v>
      </c>
    </row>
    <row r="161" spans="1:11" s="21" customFormat="1" ht="30" customHeight="1" x14ac:dyDescent="0.25">
      <c r="A161" s="16">
        <v>43</v>
      </c>
      <c r="B161" s="52" t="s">
        <v>40</v>
      </c>
      <c r="C161" s="53"/>
      <c r="D161" s="53"/>
      <c r="E161" s="53"/>
      <c r="F161" s="53"/>
      <c r="G161" s="54"/>
      <c r="H161" s="16"/>
      <c r="I161" s="19">
        <f t="shared" si="31"/>
        <v>1802.9</v>
      </c>
      <c r="J161" s="19">
        <v>0</v>
      </c>
      <c r="K161" s="19">
        <v>35</v>
      </c>
    </row>
    <row r="162" spans="1:11" s="21" customFormat="1" ht="15" x14ac:dyDescent="0.25">
      <c r="A162" s="16">
        <v>44</v>
      </c>
      <c r="B162" s="52" t="s">
        <v>10</v>
      </c>
      <c r="C162" s="53"/>
      <c r="D162" s="53"/>
      <c r="E162" s="53"/>
      <c r="F162" s="53"/>
      <c r="G162" s="54"/>
      <c r="H162" s="16"/>
      <c r="I162" s="19">
        <f t="shared" si="31"/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45</v>
      </c>
      <c r="B163" s="52" t="s">
        <v>11</v>
      </c>
      <c r="C163" s="53"/>
      <c r="D163" s="53"/>
      <c r="E163" s="53"/>
      <c r="F163" s="53"/>
      <c r="G163" s="54"/>
      <c r="H163" s="16"/>
      <c r="I163" s="19">
        <f t="shared" si="31"/>
        <v>0</v>
      </c>
      <c r="J163" s="19">
        <v>0</v>
      </c>
      <c r="K163" s="19">
        <v>0</v>
      </c>
    </row>
    <row r="164" spans="1:11" s="21" customFormat="1" ht="15" customHeight="1" x14ac:dyDescent="0.25">
      <c r="A164" s="16">
        <v>46</v>
      </c>
      <c r="B164" s="52" t="s">
        <v>12</v>
      </c>
      <c r="C164" s="53"/>
      <c r="D164" s="53"/>
      <c r="E164" s="53"/>
      <c r="F164" s="53"/>
      <c r="G164" s="54"/>
      <c r="H164" s="16"/>
      <c r="I164" s="19">
        <f t="shared" si="31"/>
        <v>1802.9</v>
      </c>
      <c r="J164" s="19">
        <v>0</v>
      </c>
      <c r="K164" s="19">
        <v>35</v>
      </c>
    </row>
    <row r="165" spans="1:11" s="21" customFormat="1" ht="15" customHeight="1" x14ac:dyDescent="0.25">
      <c r="A165" s="16">
        <v>47</v>
      </c>
      <c r="B165" s="52" t="s">
        <v>13</v>
      </c>
      <c r="C165" s="53"/>
      <c r="D165" s="53"/>
      <c r="E165" s="53"/>
      <c r="F165" s="53"/>
      <c r="G165" s="54"/>
      <c r="H165" s="16"/>
      <c r="I165" s="19">
        <f t="shared" si="31"/>
        <v>0</v>
      </c>
      <c r="J165" s="19">
        <v>0</v>
      </c>
      <c r="K165" s="19">
        <v>0</v>
      </c>
    </row>
    <row r="166" spans="1:11" s="21" customFormat="1" ht="15" customHeight="1" x14ac:dyDescent="0.25">
      <c r="A166" s="16">
        <v>48</v>
      </c>
      <c r="B166" s="52" t="s">
        <v>14</v>
      </c>
      <c r="C166" s="53"/>
      <c r="D166" s="53"/>
      <c r="E166" s="53"/>
      <c r="F166" s="53"/>
      <c r="G166" s="54"/>
      <c r="H166" s="16"/>
      <c r="I166" s="19">
        <f t="shared" si="31"/>
        <v>0</v>
      </c>
      <c r="J166" s="19">
        <v>0</v>
      </c>
      <c r="K166" s="19">
        <v>0</v>
      </c>
    </row>
    <row r="167" spans="1:11" s="21" customFormat="1" ht="15" customHeight="1" x14ac:dyDescent="0.25">
      <c r="A167" s="16">
        <v>49</v>
      </c>
      <c r="B167" s="52" t="s">
        <v>41</v>
      </c>
      <c r="C167" s="53"/>
      <c r="D167" s="53"/>
      <c r="E167" s="53"/>
      <c r="F167" s="53"/>
      <c r="G167" s="54"/>
      <c r="H167" s="16"/>
      <c r="I167" s="19">
        <f t="shared" si="31"/>
        <v>8879</v>
      </c>
      <c r="J167" s="19">
        <v>0</v>
      </c>
      <c r="K167" s="19">
        <v>5211.6659</v>
      </c>
    </row>
    <row r="168" spans="1:11" s="21" customFormat="1" ht="15" x14ac:dyDescent="0.25">
      <c r="A168" s="16">
        <v>50</v>
      </c>
      <c r="B168" s="52" t="s">
        <v>10</v>
      </c>
      <c r="C168" s="53"/>
      <c r="D168" s="53"/>
      <c r="E168" s="53"/>
      <c r="F168" s="53"/>
      <c r="G168" s="54"/>
      <c r="H168" s="16"/>
      <c r="I168" s="19">
        <f t="shared" si="31"/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51</v>
      </c>
      <c r="B169" s="52" t="s">
        <v>11</v>
      </c>
      <c r="C169" s="53"/>
      <c r="D169" s="53"/>
      <c r="E169" s="53"/>
      <c r="F169" s="53"/>
      <c r="G169" s="54"/>
      <c r="H169" s="16"/>
      <c r="I169" s="19">
        <f t="shared" si="31"/>
        <v>0</v>
      </c>
      <c r="J169" s="19">
        <v>0</v>
      </c>
      <c r="K169" s="19">
        <v>0</v>
      </c>
    </row>
    <row r="170" spans="1:11" s="21" customFormat="1" ht="15" customHeight="1" x14ac:dyDescent="0.25">
      <c r="A170" s="16">
        <v>52</v>
      </c>
      <c r="B170" s="52" t="s">
        <v>12</v>
      </c>
      <c r="C170" s="53"/>
      <c r="D170" s="53"/>
      <c r="E170" s="53"/>
      <c r="F170" s="53"/>
      <c r="G170" s="54"/>
      <c r="H170" s="16"/>
      <c r="I170" s="19">
        <f t="shared" si="31"/>
        <v>8879</v>
      </c>
      <c r="J170" s="19">
        <v>0</v>
      </c>
      <c r="K170" s="19">
        <v>5211.6659</v>
      </c>
    </row>
    <row r="171" spans="1:11" s="21" customFormat="1" ht="15" customHeight="1" x14ac:dyDescent="0.25">
      <c r="A171" s="16">
        <v>53</v>
      </c>
      <c r="B171" s="52" t="s">
        <v>13</v>
      </c>
      <c r="C171" s="53"/>
      <c r="D171" s="53"/>
      <c r="E171" s="53"/>
      <c r="F171" s="53"/>
      <c r="G171" s="54"/>
      <c r="H171" s="16"/>
      <c r="I171" s="19">
        <f t="shared" si="31"/>
        <v>0</v>
      </c>
      <c r="J171" s="19">
        <v>0</v>
      </c>
      <c r="K171" s="19">
        <v>0</v>
      </c>
    </row>
    <row r="172" spans="1:11" s="21" customFormat="1" ht="15" customHeight="1" x14ac:dyDescent="0.25">
      <c r="A172" s="16">
        <v>54</v>
      </c>
      <c r="B172" s="52" t="s">
        <v>14</v>
      </c>
      <c r="C172" s="53"/>
      <c r="D172" s="53"/>
      <c r="E172" s="53"/>
      <c r="F172" s="53"/>
      <c r="G172" s="54"/>
      <c r="H172" s="16"/>
      <c r="I172" s="19">
        <f t="shared" si="31"/>
        <v>0</v>
      </c>
      <c r="J172" s="19">
        <v>0</v>
      </c>
      <c r="K172" s="19">
        <v>0</v>
      </c>
    </row>
    <row r="173" spans="1:11" s="21" customFormat="1" ht="15" customHeight="1" x14ac:dyDescent="0.25">
      <c r="A173" s="16">
        <v>55</v>
      </c>
      <c r="B173" s="52" t="s">
        <v>42</v>
      </c>
      <c r="C173" s="53"/>
      <c r="D173" s="53"/>
      <c r="E173" s="53"/>
      <c r="F173" s="53"/>
      <c r="G173" s="54"/>
      <c r="H173" s="16"/>
      <c r="I173" s="19">
        <f t="shared" si="31"/>
        <v>1236.8</v>
      </c>
      <c r="J173" s="19">
        <v>0</v>
      </c>
      <c r="K173" s="19">
        <v>0</v>
      </c>
    </row>
    <row r="174" spans="1:11" s="21" customFormat="1" ht="15" x14ac:dyDescent="0.25">
      <c r="A174" s="16">
        <v>56</v>
      </c>
      <c r="B174" s="52" t="s">
        <v>10</v>
      </c>
      <c r="C174" s="53"/>
      <c r="D174" s="53"/>
      <c r="E174" s="53"/>
      <c r="F174" s="53"/>
      <c r="G174" s="54"/>
      <c r="H174" s="16"/>
      <c r="I174" s="19">
        <f t="shared" si="31"/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57</v>
      </c>
      <c r="B175" s="52" t="s">
        <v>11</v>
      </c>
      <c r="C175" s="53"/>
      <c r="D175" s="53"/>
      <c r="E175" s="53"/>
      <c r="F175" s="53"/>
      <c r="G175" s="54"/>
      <c r="H175" s="16"/>
      <c r="I175" s="19">
        <f t="shared" si="31"/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58</v>
      </c>
      <c r="B176" s="52" t="s">
        <v>12</v>
      </c>
      <c r="C176" s="53"/>
      <c r="D176" s="53"/>
      <c r="E176" s="53"/>
      <c r="F176" s="53"/>
      <c r="G176" s="54"/>
      <c r="H176" s="16"/>
      <c r="I176" s="19">
        <f t="shared" si="31"/>
        <v>1236.8</v>
      </c>
      <c r="J176" s="19">
        <v>0</v>
      </c>
      <c r="K176" s="19">
        <v>0</v>
      </c>
    </row>
    <row r="177" spans="1:11" s="21" customFormat="1" ht="15" customHeight="1" x14ac:dyDescent="0.25">
      <c r="A177" s="16">
        <v>59</v>
      </c>
      <c r="B177" s="52" t="s">
        <v>13</v>
      </c>
      <c r="C177" s="53"/>
      <c r="D177" s="53"/>
      <c r="E177" s="53"/>
      <c r="F177" s="53"/>
      <c r="G177" s="54"/>
      <c r="H177" s="16"/>
      <c r="I177" s="19">
        <f t="shared" si="31"/>
        <v>0</v>
      </c>
      <c r="J177" s="19">
        <v>0</v>
      </c>
      <c r="K177" s="19">
        <v>0</v>
      </c>
    </row>
    <row r="178" spans="1:11" s="21" customFormat="1" ht="15" customHeight="1" x14ac:dyDescent="0.25">
      <c r="A178" s="16">
        <v>60</v>
      </c>
      <c r="B178" s="52" t="s">
        <v>14</v>
      </c>
      <c r="C178" s="53"/>
      <c r="D178" s="53"/>
      <c r="E178" s="53"/>
      <c r="F178" s="53"/>
      <c r="G178" s="54"/>
      <c r="H178" s="16"/>
      <c r="I178" s="19">
        <f t="shared" si="31"/>
        <v>0</v>
      </c>
      <c r="J178" s="19">
        <v>0</v>
      </c>
      <c r="K178" s="19">
        <v>0</v>
      </c>
    </row>
    <row r="179" spans="1:11" s="21" customFormat="1" ht="15" customHeight="1" x14ac:dyDescent="0.25">
      <c r="A179" s="16">
        <v>61</v>
      </c>
      <c r="B179" s="52" t="s">
        <v>57</v>
      </c>
      <c r="C179" s="53"/>
      <c r="D179" s="53"/>
      <c r="E179" s="53"/>
      <c r="F179" s="53"/>
      <c r="G179" s="54"/>
      <c r="H179" s="16"/>
      <c r="I179" s="19">
        <f t="shared" si="31"/>
        <v>0</v>
      </c>
      <c r="J179" s="19">
        <v>0</v>
      </c>
      <c r="K179" s="19">
        <v>0</v>
      </c>
    </row>
    <row r="180" spans="1:11" s="21" customFormat="1" ht="15" x14ac:dyDescent="0.25">
      <c r="A180" s="16">
        <v>62</v>
      </c>
      <c r="B180" s="52" t="s">
        <v>10</v>
      </c>
      <c r="C180" s="53"/>
      <c r="D180" s="53"/>
      <c r="E180" s="53"/>
      <c r="F180" s="53"/>
      <c r="G180" s="54"/>
      <c r="H180" s="16"/>
      <c r="I180" s="19">
        <f t="shared" si="31"/>
        <v>0</v>
      </c>
      <c r="J180" s="19">
        <v>0</v>
      </c>
      <c r="K180" s="19">
        <v>0</v>
      </c>
    </row>
    <row r="181" spans="1:11" s="21" customFormat="1" ht="15" customHeight="1" x14ac:dyDescent="0.25">
      <c r="A181" s="16">
        <v>63</v>
      </c>
      <c r="B181" s="52" t="s">
        <v>11</v>
      </c>
      <c r="C181" s="53"/>
      <c r="D181" s="53"/>
      <c r="E181" s="53"/>
      <c r="F181" s="53"/>
      <c r="G181" s="54"/>
      <c r="H181" s="16"/>
      <c r="I181" s="19">
        <f t="shared" si="31"/>
        <v>0</v>
      </c>
      <c r="J181" s="19">
        <v>0</v>
      </c>
      <c r="K181" s="19">
        <v>0</v>
      </c>
    </row>
    <row r="182" spans="1:11" s="21" customFormat="1" ht="15" customHeight="1" x14ac:dyDescent="0.25">
      <c r="A182" s="16">
        <v>64</v>
      </c>
      <c r="B182" s="52" t="s">
        <v>12</v>
      </c>
      <c r="C182" s="53"/>
      <c r="D182" s="53"/>
      <c r="E182" s="53"/>
      <c r="F182" s="53"/>
      <c r="G182" s="54"/>
      <c r="H182" s="16"/>
      <c r="I182" s="19">
        <f t="shared" si="31"/>
        <v>0</v>
      </c>
      <c r="J182" s="19">
        <v>0</v>
      </c>
      <c r="K182" s="19">
        <v>0</v>
      </c>
    </row>
    <row r="183" spans="1:11" s="21" customFormat="1" ht="15" customHeight="1" x14ac:dyDescent="0.25">
      <c r="A183" s="16">
        <v>65</v>
      </c>
      <c r="B183" s="52" t="s">
        <v>13</v>
      </c>
      <c r="C183" s="53"/>
      <c r="D183" s="53"/>
      <c r="E183" s="53"/>
      <c r="F183" s="53"/>
      <c r="G183" s="54"/>
      <c r="H183" s="16"/>
      <c r="I183" s="19">
        <f t="shared" si="31"/>
        <v>0</v>
      </c>
      <c r="J183" s="19">
        <v>0</v>
      </c>
      <c r="K183" s="19">
        <v>0</v>
      </c>
    </row>
    <row r="184" spans="1:11" s="21" customFormat="1" ht="15" customHeight="1" x14ac:dyDescent="0.25">
      <c r="A184" s="16">
        <v>66</v>
      </c>
      <c r="B184" s="52" t="s">
        <v>14</v>
      </c>
      <c r="C184" s="53"/>
      <c r="D184" s="53"/>
      <c r="E184" s="53"/>
      <c r="F184" s="53"/>
      <c r="G184" s="54"/>
      <c r="H184" s="16"/>
      <c r="I184" s="19">
        <f t="shared" ref="I184:I216" si="32">E78</f>
        <v>0</v>
      </c>
      <c r="J184" s="19">
        <v>0</v>
      </c>
      <c r="K184" s="19">
        <v>0</v>
      </c>
    </row>
    <row r="185" spans="1:11" s="21" customFormat="1" ht="15" customHeight="1" x14ac:dyDescent="0.25">
      <c r="A185" s="16">
        <v>67</v>
      </c>
      <c r="B185" s="52" t="s">
        <v>59</v>
      </c>
      <c r="C185" s="53"/>
      <c r="D185" s="53"/>
      <c r="E185" s="53"/>
      <c r="F185" s="53"/>
      <c r="G185" s="54"/>
      <c r="H185" s="16"/>
      <c r="I185" s="19">
        <f t="shared" si="32"/>
        <v>0</v>
      </c>
      <c r="J185" s="19">
        <v>0</v>
      </c>
      <c r="K185" s="19">
        <v>0</v>
      </c>
    </row>
    <row r="186" spans="1:11" s="21" customFormat="1" ht="15" x14ac:dyDescent="0.25">
      <c r="A186" s="16">
        <v>68</v>
      </c>
      <c r="B186" s="52" t="s">
        <v>10</v>
      </c>
      <c r="C186" s="53"/>
      <c r="D186" s="53"/>
      <c r="E186" s="53"/>
      <c r="F186" s="53"/>
      <c r="G186" s="54"/>
      <c r="H186" s="16"/>
      <c r="I186" s="19">
        <f t="shared" si="32"/>
        <v>0</v>
      </c>
      <c r="J186" s="19">
        <v>0</v>
      </c>
      <c r="K186" s="19">
        <v>0</v>
      </c>
    </row>
    <row r="187" spans="1:11" s="21" customFormat="1" ht="15" customHeight="1" x14ac:dyDescent="0.25">
      <c r="A187" s="16">
        <v>69</v>
      </c>
      <c r="B187" s="52" t="s">
        <v>11</v>
      </c>
      <c r="C187" s="53"/>
      <c r="D187" s="53"/>
      <c r="E187" s="53"/>
      <c r="F187" s="53"/>
      <c r="G187" s="54"/>
      <c r="H187" s="16"/>
      <c r="I187" s="19">
        <f t="shared" si="32"/>
        <v>0</v>
      </c>
      <c r="J187" s="19">
        <v>0</v>
      </c>
      <c r="K187" s="19">
        <v>0</v>
      </c>
    </row>
    <row r="188" spans="1:11" s="21" customFormat="1" ht="15" customHeight="1" x14ac:dyDescent="0.25">
      <c r="A188" s="16">
        <v>70</v>
      </c>
      <c r="B188" s="52" t="s">
        <v>12</v>
      </c>
      <c r="C188" s="53"/>
      <c r="D188" s="53"/>
      <c r="E188" s="53"/>
      <c r="F188" s="53"/>
      <c r="G188" s="54"/>
      <c r="H188" s="16"/>
      <c r="I188" s="19">
        <f t="shared" si="32"/>
        <v>0</v>
      </c>
      <c r="J188" s="19">
        <v>0</v>
      </c>
      <c r="K188" s="19">
        <v>0</v>
      </c>
    </row>
    <row r="189" spans="1:11" s="21" customFormat="1" ht="15" customHeight="1" x14ac:dyDescent="0.25">
      <c r="A189" s="16">
        <v>71</v>
      </c>
      <c r="B189" s="52" t="s">
        <v>13</v>
      </c>
      <c r="C189" s="53"/>
      <c r="D189" s="53"/>
      <c r="E189" s="53"/>
      <c r="F189" s="53"/>
      <c r="G189" s="54"/>
      <c r="H189" s="16"/>
      <c r="I189" s="19">
        <f t="shared" si="32"/>
        <v>0</v>
      </c>
      <c r="J189" s="19">
        <v>0</v>
      </c>
      <c r="K189" s="19">
        <v>0</v>
      </c>
    </row>
    <row r="190" spans="1:11" s="21" customFormat="1" ht="15" customHeight="1" x14ac:dyDescent="0.25">
      <c r="A190" s="16">
        <v>72</v>
      </c>
      <c r="B190" s="52" t="s">
        <v>14</v>
      </c>
      <c r="C190" s="53"/>
      <c r="D190" s="53"/>
      <c r="E190" s="53"/>
      <c r="F190" s="53"/>
      <c r="G190" s="54"/>
      <c r="H190" s="16"/>
      <c r="I190" s="19">
        <f t="shared" si="32"/>
        <v>0</v>
      </c>
      <c r="J190" s="19">
        <v>0</v>
      </c>
      <c r="K190" s="19">
        <v>0</v>
      </c>
    </row>
    <row r="191" spans="1:11" s="21" customFormat="1" ht="15" customHeight="1" x14ac:dyDescent="0.25">
      <c r="A191" s="16">
        <v>73</v>
      </c>
      <c r="B191" s="52" t="s">
        <v>60</v>
      </c>
      <c r="C191" s="53"/>
      <c r="D191" s="53"/>
      <c r="E191" s="53"/>
      <c r="F191" s="53"/>
      <c r="G191" s="54"/>
      <c r="H191" s="16"/>
      <c r="I191" s="19">
        <f t="shared" si="32"/>
        <v>0</v>
      </c>
      <c r="J191" s="19">
        <v>0</v>
      </c>
      <c r="K191" s="19">
        <v>0</v>
      </c>
    </row>
    <row r="192" spans="1:11" s="21" customFormat="1" ht="15" x14ac:dyDescent="0.25">
      <c r="A192" s="16">
        <v>74</v>
      </c>
      <c r="B192" s="52" t="s">
        <v>10</v>
      </c>
      <c r="C192" s="53"/>
      <c r="D192" s="53"/>
      <c r="E192" s="53"/>
      <c r="F192" s="53"/>
      <c r="G192" s="54"/>
      <c r="H192" s="16"/>
      <c r="I192" s="19">
        <f t="shared" si="32"/>
        <v>0</v>
      </c>
      <c r="J192" s="19">
        <v>0</v>
      </c>
      <c r="K192" s="19">
        <v>0</v>
      </c>
    </row>
    <row r="193" spans="1:11" s="21" customFormat="1" ht="15" customHeight="1" x14ac:dyDescent="0.25">
      <c r="A193" s="16">
        <v>75</v>
      </c>
      <c r="B193" s="52" t="s">
        <v>11</v>
      </c>
      <c r="C193" s="53"/>
      <c r="D193" s="53"/>
      <c r="E193" s="53"/>
      <c r="F193" s="53"/>
      <c r="G193" s="54"/>
      <c r="H193" s="16"/>
      <c r="I193" s="19">
        <f t="shared" si="32"/>
        <v>0</v>
      </c>
      <c r="J193" s="19">
        <v>0</v>
      </c>
      <c r="K193" s="19">
        <v>0</v>
      </c>
    </row>
    <row r="194" spans="1:11" s="21" customFormat="1" ht="15" customHeight="1" x14ac:dyDescent="0.25">
      <c r="A194" s="16">
        <v>76</v>
      </c>
      <c r="B194" s="52" t="s">
        <v>12</v>
      </c>
      <c r="C194" s="53"/>
      <c r="D194" s="53"/>
      <c r="E194" s="53"/>
      <c r="F194" s="53"/>
      <c r="G194" s="54"/>
      <c r="H194" s="16"/>
      <c r="I194" s="19">
        <f t="shared" si="32"/>
        <v>0</v>
      </c>
      <c r="J194" s="19">
        <v>0</v>
      </c>
      <c r="K194" s="19">
        <v>0</v>
      </c>
    </row>
    <row r="195" spans="1:11" s="21" customFormat="1" ht="15" customHeight="1" x14ac:dyDescent="0.25">
      <c r="A195" s="16">
        <v>77</v>
      </c>
      <c r="B195" s="52" t="s">
        <v>13</v>
      </c>
      <c r="C195" s="53"/>
      <c r="D195" s="53"/>
      <c r="E195" s="53"/>
      <c r="F195" s="53"/>
      <c r="G195" s="54"/>
      <c r="H195" s="16"/>
      <c r="I195" s="19">
        <f t="shared" si="32"/>
        <v>0</v>
      </c>
      <c r="J195" s="19">
        <v>0</v>
      </c>
      <c r="K195" s="19">
        <v>0</v>
      </c>
    </row>
    <row r="196" spans="1:11" s="21" customFormat="1" ht="15" customHeight="1" x14ac:dyDescent="0.25">
      <c r="A196" s="16">
        <v>78</v>
      </c>
      <c r="B196" s="52" t="s">
        <v>14</v>
      </c>
      <c r="C196" s="53"/>
      <c r="D196" s="53"/>
      <c r="E196" s="53"/>
      <c r="F196" s="53"/>
      <c r="G196" s="54"/>
      <c r="H196" s="16"/>
      <c r="I196" s="19">
        <f t="shared" si="32"/>
        <v>0</v>
      </c>
      <c r="J196" s="19">
        <v>0</v>
      </c>
      <c r="K196" s="19">
        <v>0</v>
      </c>
    </row>
    <row r="197" spans="1:11" s="21" customFormat="1" ht="15" customHeight="1" x14ac:dyDescent="0.25">
      <c r="A197" s="16">
        <v>79</v>
      </c>
      <c r="B197" s="52" t="s">
        <v>31</v>
      </c>
      <c r="C197" s="53"/>
      <c r="D197" s="53"/>
      <c r="E197" s="53"/>
      <c r="F197" s="53"/>
      <c r="G197" s="54"/>
      <c r="H197" s="16" t="s">
        <v>34</v>
      </c>
      <c r="I197" s="19">
        <f t="shared" si="32"/>
        <v>4190.5</v>
      </c>
      <c r="J197" s="19">
        <v>1808.3</v>
      </c>
      <c r="K197" s="19">
        <v>3042.4</v>
      </c>
    </row>
    <row r="198" spans="1:11" s="21" customFormat="1" ht="15" customHeight="1" x14ac:dyDescent="0.25">
      <c r="A198" s="16">
        <v>80</v>
      </c>
      <c r="B198" s="52" t="s">
        <v>10</v>
      </c>
      <c r="C198" s="53"/>
      <c r="D198" s="53"/>
      <c r="E198" s="53"/>
      <c r="F198" s="53"/>
      <c r="G198" s="54"/>
      <c r="H198" s="16"/>
      <c r="I198" s="19">
        <f t="shared" si="32"/>
        <v>0</v>
      </c>
      <c r="J198" s="19">
        <v>0</v>
      </c>
      <c r="K198" s="19">
        <v>0</v>
      </c>
    </row>
    <row r="199" spans="1:11" s="21" customFormat="1" ht="15" customHeight="1" x14ac:dyDescent="0.25">
      <c r="A199" s="16">
        <v>81</v>
      </c>
      <c r="B199" s="52" t="s">
        <v>11</v>
      </c>
      <c r="C199" s="53"/>
      <c r="D199" s="53"/>
      <c r="E199" s="53"/>
      <c r="F199" s="53"/>
      <c r="G199" s="54"/>
      <c r="H199" s="39"/>
      <c r="I199" s="19">
        <f t="shared" si="32"/>
        <v>4190.5</v>
      </c>
      <c r="J199" s="19">
        <v>1808.3</v>
      </c>
      <c r="K199" s="19">
        <v>3042.4</v>
      </c>
    </row>
    <row r="200" spans="1:11" s="21" customFormat="1" ht="15" customHeight="1" x14ac:dyDescent="0.25">
      <c r="A200" s="16">
        <v>82</v>
      </c>
      <c r="B200" s="52" t="s">
        <v>12</v>
      </c>
      <c r="C200" s="53"/>
      <c r="D200" s="53"/>
      <c r="E200" s="53"/>
      <c r="F200" s="53"/>
      <c r="G200" s="54"/>
      <c r="H200" s="39"/>
      <c r="I200" s="19">
        <f t="shared" si="32"/>
        <v>0</v>
      </c>
      <c r="J200" s="19">
        <v>0</v>
      </c>
      <c r="K200" s="19">
        <v>0</v>
      </c>
    </row>
    <row r="201" spans="1:11" s="21" customFormat="1" ht="15" customHeight="1" x14ac:dyDescent="0.25">
      <c r="A201" s="16">
        <v>83</v>
      </c>
      <c r="B201" s="52" t="s">
        <v>13</v>
      </c>
      <c r="C201" s="53"/>
      <c r="D201" s="53"/>
      <c r="E201" s="53"/>
      <c r="F201" s="53"/>
      <c r="G201" s="54"/>
      <c r="H201" s="16"/>
      <c r="I201" s="19">
        <f t="shared" si="32"/>
        <v>0</v>
      </c>
      <c r="J201" s="19">
        <v>0</v>
      </c>
      <c r="K201" s="19">
        <v>0</v>
      </c>
    </row>
    <row r="202" spans="1:11" s="21" customFormat="1" ht="15" customHeight="1" x14ac:dyDescent="0.25">
      <c r="A202" s="16">
        <v>84</v>
      </c>
      <c r="B202" s="52" t="s">
        <v>14</v>
      </c>
      <c r="C202" s="53"/>
      <c r="D202" s="53"/>
      <c r="E202" s="53"/>
      <c r="F202" s="53"/>
      <c r="G202" s="54"/>
      <c r="H202" s="39"/>
      <c r="I202" s="19">
        <f t="shared" si="32"/>
        <v>0</v>
      </c>
      <c r="J202" s="19">
        <v>0</v>
      </c>
      <c r="K202" s="19">
        <v>0</v>
      </c>
    </row>
    <row r="203" spans="1:11" s="21" customFormat="1" ht="30" customHeight="1" x14ac:dyDescent="0.25">
      <c r="A203" s="16">
        <v>85</v>
      </c>
      <c r="B203" s="52" t="s">
        <v>32</v>
      </c>
      <c r="C203" s="53"/>
      <c r="D203" s="53"/>
      <c r="E203" s="53"/>
      <c r="F203" s="53"/>
      <c r="G203" s="54"/>
      <c r="H203" s="29" t="s">
        <v>35</v>
      </c>
      <c r="I203" s="19">
        <f t="shared" si="32"/>
        <v>94.4</v>
      </c>
      <c r="J203" s="19">
        <v>0</v>
      </c>
      <c r="K203" s="19">
        <v>0</v>
      </c>
    </row>
    <row r="204" spans="1:11" s="21" customFormat="1" ht="15" x14ac:dyDescent="0.25">
      <c r="A204" s="16">
        <v>86</v>
      </c>
      <c r="B204" s="52" t="s">
        <v>10</v>
      </c>
      <c r="C204" s="53"/>
      <c r="D204" s="53"/>
      <c r="E204" s="53"/>
      <c r="F204" s="53"/>
      <c r="G204" s="54"/>
      <c r="H204" s="16"/>
      <c r="I204" s="19">
        <f t="shared" si="32"/>
        <v>0</v>
      </c>
      <c r="J204" s="19">
        <v>0</v>
      </c>
      <c r="K204" s="19">
        <v>0</v>
      </c>
    </row>
    <row r="205" spans="1:11" s="21" customFormat="1" ht="15" customHeight="1" x14ac:dyDescent="0.25">
      <c r="A205" s="16">
        <v>87</v>
      </c>
      <c r="B205" s="52" t="s">
        <v>11</v>
      </c>
      <c r="C205" s="53"/>
      <c r="D205" s="53"/>
      <c r="E205" s="53"/>
      <c r="F205" s="53"/>
      <c r="G205" s="54"/>
      <c r="H205" s="16"/>
      <c r="I205" s="19">
        <f t="shared" si="32"/>
        <v>94.4</v>
      </c>
      <c r="J205" s="19">
        <v>0</v>
      </c>
      <c r="K205" s="19">
        <v>0</v>
      </c>
    </row>
    <row r="206" spans="1:11" s="21" customFormat="1" ht="15" customHeight="1" x14ac:dyDescent="0.25">
      <c r="A206" s="16">
        <v>88</v>
      </c>
      <c r="B206" s="52" t="s">
        <v>12</v>
      </c>
      <c r="C206" s="53"/>
      <c r="D206" s="53"/>
      <c r="E206" s="53"/>
      <c r="F206" s="53"/>
      <c r="G206" s="54"/>
      <c r="H206" s="39"/>
      <c r="I206" s="19">
        <f t="shared" si="32"/>
        <v>0</v>
      </c>
      <c r="J206" s="19">
        <v>0</v>
      </c>
      <c r="K206" s="19">
        <v>0</v>
      </c>
    </row>
    <row r="207" spans="1:11" s="21" customFormat="1" ht="15" customHeight="1" x14ac:dyDescent="0.25">
      <c r="A207" s="16">
        <v>89</v>
      </c>
      <c r="B207" s="52" t="s">
        <v>13</v>
      </c>
      <c r="C207" s="53"/>
      <c r="D207" s="53"/>
      <c r="E207" s="53"/>
      <c r="F207" s="53"/>
      <c r="G207" s="54"/>
      <c r="H207" s="16"/>
      <c r="I207" s="19">
        <f t="shared" si="32"/>
        <v>0</v>
      </c>
      <c r="J207" s="19">
        <v>0</v>
      </c>
      <c r="K207" s="19">
        <v>0</v>
      </c>
    </row>
    <row r="208" spans="1:11" s="21" customFormat="1" ht="15" x14ac:dyDescent="0.25">
      <c r="A208" s="16">
        <v>90</v>
      </c>
      <c r="B208" s="52" t="s">
        <v>14</v>
      </c>
      <c r="C208" s="53"/>
      <c r="D208" s="53"/>
      <c r="E208" s="53"/>
      <c r="F208" s="53"/>
      <c r="G208" s="54"/>
      <c r="H208" s="39"/>
      <c r="I208" s="19">
        <f t="shared" si="32"/>
        <v>0</v>
      </c>
      <c r="J208" s="19">
        <v>0</v>
      </c>
      <c r="K208" s="19">
        <v>0</v>
      </c>
    </row>
    <row r="209" spans="1:11" s="21" customFormat="1" ht="30" customHeight="1" x14ac:dyDescent="0.25">
      <c r="A209" s="16">
        <v>91</v>
      </c>
      <c r="B209" s="52" t="s">
        <v>33</v>
      </c>
      <c r="C209" s="53"/>
      <c r="D209" s="53"/>
      <c r="E209" s="53"/>
      <c r="F209" s="53"/>
      <c r="G209" s="54"/>
      <c r="H209" s="16" t="s">
        <v>16</v>
      </c>
      <c r="I209" s="19">
        <f t="shared" si="32"/>
        <v>28549.16</v>
      </c>
      <c r="J209" s="19">
        <v>8030.5599999999995</v>
      </c>
      <c r="K209" s="19">
        <v>16691.775399999999</v>
      </c>
    </row>
    <row r="210" spans="1:11" s="21" customFormat="1" ht="15" customHeight="1" x14ac:dyDescent="0.25">
      <c r="A210" s="16">
        <v>92</v>
      </c>
      <c r="B210" s="52" t="s">
        <v>10</v>
      </c>
      <c r="C210" s="53"/>
      <c r="D210" s="53"/>
      <c r="E210" s="53"/>
      <c r="F210" s="53"/>
      <c r="G210" s="54"/>
      <c r="H210" s="16"/>
      <c r="I210" s="19">
        <f t="shared" si="32"/>
        <v>0</v>
      </c>
      <c r="J210" s="19">
        <v>0</v>
      </c>
      <c r="K210" s="19">
        <v>0</v>
      </c>
    </row>
    <row r="211" spans="1:11" s="21" customFormat="1" ht="15" customHeight="1" x14ac:dyDescent="0.25">
      <c r="A211" s="16">
        <v>93</v>
      </c>
      <c r="B211" s="52" t="s">
        <v>11</v>
      </c>
      <c r="C211" s="53"/>
      <c r="D211" s="53"/>
      <c r="E211" s="53"/>
      <c r="F211" s="53"/>
      <c r="G211" s="54"/>
      <c r="H211" s="16"/>
      <c r="I211" s="19">
        <f t="shared" si="32"/>
        <v>0</v>
      </c>
      <c r="J211" s="19">
        <v>0</v>
      </c>
      <c r="K211" s="19">
        <v>0</v>
      </c>
    </row>
    <row r="212" spans="1:11" s="21" customFormat="1" ht="15" customHeight="1" x14ac:dyDescent="0.25">
      <c r="A212" s="16">
        <v>94</v>
      </c>
      <c r="B212" s="52" t="s">
        <v>12</v>
      </c>
      <c r="C212" s="53"/>
      <c r="D212" s="53"/>
      <c r="E212" s="53"/>
      <c r="F212" s="53"/>
      <c r="G212" s="54"/>
      <c r="H212" s="16"/>
      <c r="I212" s="19">
        <f t="shared" si="32"/>
        <v>28549.16</v>
      </c>
      <c r="J212" s="19">
        <v>8030.5599999999995</v>
      </c>
      <c r="K212" s="19">
        <v>16691.775399999999</v>
      </c>
    </row>
    <row r="213" spans="1:11" s="21" customFormat="1" ht="15" customHeight="1" x14ac:dyDescent="0.25">
      <c r="A213" s="16">
        <v>95</v>
      </c>
      <c r="B213" s="55" t="s">
        <v>15</v>
      </c>
      <c r="C213" s="56"/>
      <c r="D213" s="56"/>
      <c r="E213" s="56"/>
      <c r="F213" s="56"/>
      <c r="G213" s="57"/>
      <c r="H213" s="16"/>
      <c r="I213" s="19">
        <f t="shared" si="32"/>
        <v>8520.5</v>
      </c>
      <c r="J213" s="19">
        <v>3544.99</v>
      </c>
      <c r="K213" s="19">
        <v>5811.2034000000003</v>
      </c>
    </row>
    <row r="214" spans="1:11" s="21" customFormat="1" ht="15" customHeight="1" x14ac:dyDescent="0.25">
      <c r="A214" s="16">
        <v>96</v>
      </c>
      <c r="B214" s="55" t="s">
        <v>17</v>
      </c>
      <c r="C214" s="56"/>
      <c r="D214" s="56"/>
      <c r="E214" s="56"/>
      <c r="F214" s="56"/>
      <c r="G214" s="57"/>
      <c r="H214" s="16"/>
      <c r="I214" s="19">
        <f>E108</f>
        <v>20028.66</v>
      </c>
      <c r="J214" s="19">
        <v>4485.57</v>
      </c>
      <c r="K214" s="19">
        <v>10880.572</v>
      </c>
    </row>
    <row r="215" spans="1:11" s="21" customFormat="1" ht="15" customHeight="1" x14ac:dyDescent="0.25">
      <c r="A215" s="16">
        <v>97</v>
      </c>
      <c r="B215" s="52" t="s">
        <v>13</v>
      </c>
      <c r="C215" s="53"/>
      <c r="D215" s="53"/>
      <c r="E215" s="53"/>
      <c r="F215" s="53"/>
      <c r="G215" s="54"/>
      <c r="H215" s="16"/>
      <c r="I215" s="19">
        <f t="shared" si="32"/>
        <v>0</v>
      </c>
      <c r="J215" s="19">
        <v>0</v>
      </c>
      <c r="K215" s="19">
        <v>0</v>
      </c>
    </row>
    <row r="216" spans="1:11" s="21" customFormat="1" ht="15" customHeight="1" x14ac:dyDescent="0.25">
      <c r="A216" s="16">
        <v>98</v>
      </c>
      <c r="B216" s="52" t="s">
        <v>14</v>
      </c>
      <c r="C216" s="53"/>
      <c r="D216" s="53"/>
      <c r="E216" s="53"/>
      <c r="F216" s="53"/>
      <c r="G216" s="54"/>
      <c r="H216" s="16"/>
      <c r="I216" s="19">
        <f t="shared" si="32"/>
        <v>0</v>
      </c>
      <c r="J216" s="19">
        <v>0</v>
      </c>
      <c r="K216" s="19">
        <v>0</v>
      </c>
    </row>
  </sheetData>
  <autoFilter ref="A12:L111"/>
  <mergeCells count="113">
    <mergeCell ref="B131:G131"/>
    <mergeCell ref="B130:G130"/>
    <mergeCell ref="B134:G134"/>
    <mergeCell ref="B133:G133"/>
    <mergeCell ref="I116:K116"/>
    <mergeCell ref="B124:G124"/>
    <mergeCell ref="B123:G123"/>
    <mergeCell ref="B122:G122"/>
    <mergeCell ref="B121:G121"/>
    <mergeCell ref="H116:H117"/>
    <mergeCell ref="B116:G117"/>
    <mergeCell ref="A112:K112"/>
    <mergeCell ref="A113:K113"/>
    <mergeCell ref="A114:K114"/>
    <mergeCell ref="A7:L7"/>
    <mergeCell ref="A8:L8"/>
    <mergeCell ref="A10:A11"/>
    <mergeCell ref="B10:B11"/>
    <mergeCell ref="C10:C11"/>
    <mergeCell ref="L10:L11"/>
    <mergeCell ref="D10:K10"/>
    <mergeCell ref="B145:G145"/>
    <mergeCell ref="B144:G144"/>
    <mergeCell ref="B155:G155"/>
    <mergeCell ref="B154:G154"/>
    <mergeCell ref="B153:G153"/>
    <mergeCell ref="A116:A117"/>
    <mergeCell ref="B143:G143"/>
    <mergeCell ref="B142:G142"/>
    <mergeCell ref="B141:G141"/>
    <mergeCell ref="B140:G140"/>
    <mergeCell ref="B127:G127"/>
    <mergeCell ref="B126:G126"/>
    <mergeCell ref="B125:G125"/>
    <mergeCell ref="B120:G120"/>
    <mergeCell ref="B119:G119"/>
    <mergeCell ref="B118:G118"/>
    <mergeCell ref="B139:G139"/>
    <mergeCell ref="B138:G138"/>
    <mergeCell ref="B137:G137"/>
    <mergeCell ref="B129:G129"/>
    <mergeCell ref="B128:G128"/>
    <mergeCell ref="B136:G136"/>
    <mergeCell ref="B135:G135"/>
    <mergeCell ref="B132:G132"/>
    <mergeCell ref="B157:G157"/>
    <mergeCell ref="B156:G156"/>
    <mergeCell ref="B148:G148"/>
    <mergeCell ref="B152:G152"/>
    <mergeCell ref="B151:G151"/>
    <mergeCell ref="B150:G150"/>
    <mergeCell ref="B149:G149"/>
    <mergeCell ref="B147:G147"/>
    <mergeCell ref="B146:G146"/>
    <mergeCell ref="B158:G158"/>
    <mergeCell ref="B173:G173"/>
    <mergeCell ref="B177:G177"/>
    <mergeCell ref="B176:G176"/>
    <mergeCell ref="B175:G175"/>
    <mergeCell ref="B174:G174"/>
    <mergeCell ref="B172:G172"/>
    <mergeCell ref="B171:G171"/>
    <mergeCell ref="B170:G170"/>
    <mergeCell ref="B169:G169"/>
    <mergeCell ref="B168:G168"/>
    <mergeCell ref="B167:G167"/>
    <mergeCell ref="B166:G166"/>
    <mergeCell ref="B165:G165"/>
    <mergeCell ref="B164:G164"/>
    <mergeCell ref="B163:G163"/>
    <mergeCell ref="B162:G162"/>
    <mergeCell ref="B161:G161"/>
    <mergeCell ref="B160:G160"/>
    <mergeCell ref="B159:G159"/>
    <mergeCell ref="B203:G203"/>
    <mergeCell ref="B202:G202"/>
    <mergeCell ref="B201:G201"/>
    <mergeCell ref="B188:G188"/>
    <mergeCell ref="B189:G189"/>
    <mergeCell ref="B190:G190"/>
    <mergeCell ref="B216:G216"/>
    <mergeCell ref="B215:G215"/>
    <mergeCell ref="B205:G205"/>
    <mergeCell ref="B204:G204"/>
    <mergeCell ref="B197:G197"/>
    <mergeCell ref="B208:G208"/>
    <mergeCell ref="B207:G207"/>
    <mergeCell ref="B206:G206"/>
    <mergeCell ref="B210:G210"/>
    <mergeCell ref="B209:G209"/>
    <mergeCell ref="B214:G214"/>
    <mergeCell ref="B213:G213"/>
    <mergeCell ref="B212:G212"/>
    <mergeCell ref="B211:G211"/>
    <mergeCell ref="B178:G178"/>
    <mergeCell ref="B200:G200"/>
    <mergeCell ref="B199:G199"/>
    <mergeCell ref="B198:G19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91:G191"/>
    <mergeCell ref="B192:G192"/>
    <mergeCell ref="B193:G193"/>
    <mergeCell ref="B194:G194"/>
    <mergeCell ref="B195:G195"/>
    <mergeCell ref="B196:G196"/>
  </mergeCells>
  <pageMargins left="0.39370078740157483" right="0.39370078740157483" top="1.1811023622047245" bottom="0.47244094488188981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2" manualBreakCount="2">
    <brk id="81" max="11" man="1"/>
    <brk id="11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2025-01-13T11:06:07Z</cp:lastPrinted>
  <dcterms:created xsi:type="dcterms:W3CDTF">2020-03-12T05:11:07Z</dcterms:created>
  <dcterms:modified xsi:type="dcterms:W3CDTF">2025-01-13T11:09:32Z</dcterms:modified>
</cp:coreProperties>
</file>