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4\06_ИЮНЬ\СГС\"/>
    </mc:Choice>
  </mc:AlternateContent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3'!$A$12:$L$93</definedName>
    <definedName name="_xlnm.Print_Area" localSheetId="0">'Раздел 3'!$A$1:$L$180</definedName>
  </definedNames>
  <calcPr calcId="152511"/>
</workbook>
</file>

<file path=xl/calcChain.xml><?xml version="1.0" encoding="utf-8"?>
<calcChain xmlns="http://schemas.openxmlformats.org/spreadsheetml/2006/main">
  <c r="I151" i="1" l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01" i="1"/>
  <c r="E28" i="1" l="1"/>
  <c r="F28" i="1"/>
  <c r="F22" i="1" l="1"/>
  <c r="G22" i="1"/>
  <c r="H22" i="1"/>
  <c r="I22" i="1"/>
  <c r="J22" i="1"/>
  <c r="K22" i="1"/>
  <c r="E22" i="1"/>
  <c r="K178" i="1" l="1"/>
  <c r="J178" i="1"/>
  <c r="K177" i="1"/>
  <c r="J177" i="1"/>
  <c r="K176" i="1"/>
  <c r="J176" i="1"/>
  <c r="J173" i="1" s="1"/>
  <c r="K173" i="1"/>
  <c r="K167" i="1"/>
  <c r="J167" i="1"/>
  <c r="K163" i="1"/>
  <c r="J163" i="1"/>
  <c r="J103" i="1" s="1"/>
  <c r="K161" i="1"/>
  <c r="J161" i="1"/>
  <c r="K155" i="1"/>
  <c r="J155" i="1"/>
  <c r="K149" i="1"/>
  <c r="J149" i="1"/>
  <c r="K143" i="1"/>
  <c r="J143" i="1"/>
  <c r="K137" i="1"/>
  <c r="J137" i="1"/>
  <c r="K131" i="1"/>
  <c r="J131" i="1"/>
  <c r="K125" i="1"/>
  <c r="J125" i="1"/>
  <c r="K119" i="1"/>
  <c r="J119" i="1"/>
  <c r="K113" i="1"/>
  <c r="J113" i="1"/>
  <c r="K112" i="1"/>
  <c r="J112" i="1"/>
  <c r="K111" i="1"/>
  <c r="J111" i="1"/>
  <c r="K110" i="1"/>
  <c r="J110" i="1"/>
  <c r="K109" i="1"/>
  <c r="J109" i="1"/>
  <c r="K108" i="1"/>
  <c r="K107" i="1" s="1"/>
  <c r="J108" i="1"/>
  <c r="J107" i="1"/>
  <c r="K106" i="1"/>
  <c r="J106" i="1"/>
  <c r="K105" i="1"/>
  <c r="J105" i="1"/>
  <c r="K104" i="1"/>
  <c r="K102" i="1"/>
  <c r="J102" i="1"/>
  <c r="D92" i="1"/>
  <c r="D91" i="1"/>
  <c r="D90" i="1"/>
  <c r="D89" i="1"/>
  <c r="K88" i="1"/>
  <c r="J88" i="1"/>
  <c r="I88" i="1"/>
  <c r="H88" i="1"/>
  <c r="G88" i="1"/>
  <c r="F88" i="1"/>
  <c r="E88" i="1"/>
  <c r="D87" i="1"/>
  <c r="D86" i="1"/>
  <c r="K85" i="1"/>
  <c r="J85" i="1"/>
  <c r="I85" i="1"/>
  <c r="H85" i="1"/>
  <c r="G85" i="1"/>
  <c r="F85" i="1"/>
  <c r="E85" i="1"/>
  <c r="D84" i="1"/>
  <c r="D83" i="1"/>
  <c r="D82" i="1"/>
  <c r="D81" i="1"/>
  <c r="D80" i="1"/>
  <c r="K79" i="1"/>
  <c r="J79" i="1"/>
  <c r="I79" i="1"/>
  <c r="H79" i="1"/>
  <c r="G79" i="1"/>
  <c r="F79" i="1"/>
  <c r="E79" i="1"/>
  <c r="D79" i="1"/>
  <c r="D78" i="1"/>
  <c r="D77" i="1"/>
  <c r="D76" i="1"/>
  <c r="D75" i="1"/>
  <c r="D74" i="1"/>
  <c r="K73" i="1"/>
  <c r="J73" i="1"/>
  <c r="I73" i="1"/>
  <c r="H73" i="1"/>
  <c r="G73" i="1"/>
  <c r="F73" i="1"/>
  <c r="E73" i="1"/>
  <c r="D72" i="1"/>
  <c r="D71" i="1"/>
  <c r="D70" i="1"/>
  <c r="D69" i="1"/>
  <c r="D68" i="1"/>
  <c r="K67" i="1"/>
  <c r="J67" i="1"/>
  <c r="I67" i="1"/>
  <c r="H67" i="1"/>
  <c r="G67" i="1"/>
  <c r="F67" i="1"/>
  <c r="E67" i="1"/>
  <c r="D67" i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1" i="1"/>
  <c r="D60" i="1"/>
  <c r="D59" i="1"/>
  <c r="D58" i="1"/>
  <c r="D57" i="1"/>
  <c r="D55" i="1" s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E37" i="1"/>
  <c r="D37" i="1"/>
  <c r="D36" i="1"/>
  <c r="D35" i="1"/>
  <c r="D34" i="1"/>
  <c r="D33" i="1"/>
  <c r="D32" i="1"/>
  <c r="K31" i="1"/>
  <c r="J31" i="1"/>
  <c r="I31" i="1"/>
  <c r="H31" i="1"/>
  <c r="G31" i="1"/>
  <c r="F31" i="1"/>
  <c r="E31" i="1"/>
  <c r="D31" i="1" s="1"/>
  <c r="D30" i="1"/>
  <c r="D29" i="1"/>
  <c r="G28" i="1"/>
  <c r="D28" i="1"/>
  <c r="D27" i="1"/>
  <c r="D26" i="1"/>
  <c r="K25" i="1"/>
  <c r="J25" i="1"/>
  <c r="I25" i="1"/>
  <c r="H25" i="1"/>
  <c r="G25" i="1"/>
  <c r="F25" i="1"/>
  <c r="E25" i="1"/>
  <c r="K24" i="1"/>
  <c r="J24" i="1"/>
  <c r="I24" i="1"/>
  <c r="H24" i="1"/>
  <c r="G24" i="1"/>
  <c r="F24" i="1"/>
  <c r="E24" i="1"/>
  <c r="D24" i="1" s="1"/>
  <c r="K23" i="1"/>
  <c r="J23" i="1"/>
  <c r="I23" i="1"/>
  <c r="H23" i="1"/>
  <c r="G23" i="1"/>
  <c r="F23" i="1"/>
  <c r="E23" i="1"/>
  <c r="D22" i="1"/>
  <c r="K21" i="1"/>
  <c r="J21" i="1"/>
  <c r="I21" i="1"/>
  <c r="H21" i="1"/>
  <c r="G21" i="1"/>
  <c r="F21" i="1"/>
  <c r="E21" i="1"/>
  <c r="K20" i="1"/>
  <c r="J20" i="1"/>
  <c r="I20" i="1"/>
  <c r="H20" i="1"/>
  <c r="G20" i="1"/>
  <c r="F20" i="1"/>
  <c r="E20" i="1"/>
  <c r="D20" i="1" s="1"/>
  <c r="K19" i="1"/>
  <c r="J19" i="1"/>
  <c r="I19" i="1"/>
  <c r="H19" i="1"/>
  <c r="G19" i="1"/>
  <c r="F19" i="1"/>
  <c r="E19" i="1"/>
  <c r="K18" i="1"/>
  <c r="J18" i="1"/>
  <c r="I18" i="1"/>
  <c r="H18" i="1"/>
  <c r="G18" i="1"/>
  <c r="F18" i="1"/>
  <c r="E18" i="1"/>
  <c r="D18" i="1" s="1"/>
  <c r="K17" i="1"/>
  <c r="J17" i="1"/>
  <c r="I17" i="1"/>
  <c r="H17" i="1"/>
  <c r="G17" i="1"/>
  <c r="F17" i="1"/>
  <c r="E17" i="1"/>
  <c r="K16" i="1"/>
  <c r="J16" i="1"/>
  <c r="J13" i="1" s="1"/>
  <c r="I16" i="1"/>
  <c r="H16" i="1"/>
  <c r="H13" i="1" s="1"/>
  <c r="G16" i="1"/>
  <c r="F16" i="1"/>
  <c r="F13" i="1" s="1"/>
  <c r="E16" i="1"/>
  <c r="E13" i="1" s="1"/>
  <c r="K15" i="1"/>
  <c r="J15" i="1"/>
  <c r="I15" i="1"/>
  <c r="H15" i="1"/>
  <c r="G15" i="1"/>
  <c r="F15" i="1"/>
  <c r="E15" i="1"/>
  <c r="K14" i="1"/>
  <c r="J14" i="1"/>
  <c r="I14" i="1"/>
  <c r="H14" i="1"/>
  <c r="G14" i="1"/>
  <c r="F14" i="1"/>
  <c r="E14" i="1"/>
  <c r="D14" i="1" s="1"/>
  <c r="K13" i="1"/>
  <c r="I13" i="1"/>
  <c r="G13" i="1"/>
  <c r="D16" i="1" l="1"/>
  <c r="D43" i="1"/>
  <c r="D73" i="1"/>
  <c r="D88" i="1"/>
  <c r="D15" i="1"/>
  <c r="D17" i="1"/>
  <c r="D21" i="1"/>
  <c r="D23" i="1"/>
  <c r="D25" i="1"/>
  <c r="D85" i="1"/>
  <c r="K103" i="1"/>
  <c r="K101" i="1" s="1"/>
  <c r="D13" i="1"/>
  <c r="D19" i="1"/>
  <c r="J104" i="1"/>
  <c r="J101" i="1" s="1"/>
</calcChain>
</file>

<file path=xl/sharedStrings.xml><?xml version="1.0" encoding="utf-8"?>
<sst xmlns="http://schemas.openxmlformats.org/spreadsheetml/2006/main" count="208" uniqueCount="58">
  <si>
    <t>к постановлению Администрации</t>
  </si>
  <si>
    <t>городского округа Первоуральск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</si>
  <si>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</si>
  <si>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</si>
  <si>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</si>
  <si>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</si>
  <si>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</si>
  <si>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</si>
  <si>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</si>
  <si>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</si>
  <si>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</si>
  <si>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</si>
  <si>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</si>
  <si>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</si>
  <si>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</si>
  <si>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</si>
  <si>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</si>
  <si>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</si>
  <si>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</si>
  <si>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</si>
  <si>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</si>
  <si>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</si>
  <si>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</si>
  <si>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</si>
  <si>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</si>
  <si>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УЖКХиС,
ПМКУ "Ритуал"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</si>
  <si>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</si>
  <si>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</si>
  <si>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</si>
  <si>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</si>
  <si>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</si>
  <si>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</si>
  <si>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округа, а также обновление, приобретение и высадка зеленых насаждений всего, в том числе:               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</si>
  <si>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</si>
  <si>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</si>
  <si>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</si>
  <si>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</si>
  <si>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</si>
  <si>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</si>
  <si>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</si>
  <si>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</si>
  <si>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</si>
  <si>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</si>
  <si>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Мероприятие 1.7. Восстановление, текущий ремонт и содержание объектов внешнего благоустройства  городского округа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</si>
  <si>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</si>
  <si>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</si>
  <si>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</si>
  <si>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</si>
  <si>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</si>
  <si>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</si>
  <si>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</si>
  <si>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</si>
  <si>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на 2024 год с разбивокй по отчетным периодам</t>
  </si>
  <si>
    <t>Форма 1</t>
  </si>
  <si>
    <t>2030 год</t>
  </si>
  <si>
    <t>"ФОРМИРОВАНИЕ СОВРЕМЕННОЙ ГОРОДСКОЙ СРЕДЫ ГОРОДСКОГО ОКРУГА ПЕРВОУРАЛЬСК НА 2024-2030 ГОДЫ"</t>
  </si>
  <si>
    <t>«ФОРМИРОВАНИЕ СОВРЕМЕННОЙ ГОРОДСКОЙ СРЕДЫ ГОРОДСКОГО ОКРУГА ПЕРВОУРАЛЬСК НА 2024-2030 ГОДЫ»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</si>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</sst>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85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S180"/>
  <sheetViews>
    <sheetView tabSelected="1" view="pageBreakPreview" topLeftCell="A154" zoomScaleNormal="100" zoomScaleSheetLayoutView="100" workbookViewId="0">
      <selection activeCell="I178" sqref="I178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0.42578125" style="3" customWidth="1"/>
    <col min="15" max="15" width="11.42578125" style="3" customWidth="1"/>
    <col min="16" max="16" width="11.140625" style="1" customWidth="1"/>
    <col min="17" max="16384" width="9.140625" style="1"/>
  </cols>
  <sheetData>
    <row r="1" spans="1:19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57</v>
      </c>
      <c r="K1" s="4"/>
      <c r="L1" s="4"/>
      <c r="M1" s="7"/>
      <c r="N1" s="8"/>
      <c r="O1" s="8"/>
    </row>
    <row r="2" spans="1:19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19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1</v>
      </c>
      <c r="K3" s="4"/>
      <c r="L3" s="4"/>
      <c r="M3" s="7"/>
      <c r="N3" s="8"/>
      <c r="O3" s="8"/>
    </row>
    <row r="4" spans="1:19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2</v>
      </c>
      <c r="K4" s="4"/>
      <c r="L4" s="4"/>
      <c r="M4" s="7"/>
      <c r="N4" s="8"/>
      <c r="O4" s="8"/>
    </row>
    <row r="5" spans="1:19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19" ht="15" x14ac:dyDescent="0.2">
      <c r="A6" s="4" t="s">
        <v>53</v>
      </c>
      <c r="B6" s="47"/>
      <c r="C6" s="47"/>
      <c r="D6" s="47"/>
      <c r="E6" s="47"/>
      <c r="F6" s="47"/>
      <c r="G6" s="47"/>
      <c r="H6" s="47"/>
      <c r="I6" s="47"/>
      <c r="J6" s="47"/>
      <c r="K6" s="47"/>
      <c r="M6" s="1"/>
      <c r="N6" s="1"/>
      <c r="O6" s="1"/>
    </row>
    <row r="7" spans="1:19" s="4" customFormat="1" ht="15" x14ac:dyDescent="0.2">
      <c r="A7" s="68" t="s">
        <v>19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10"/>
      <c r="N7" s="11"/>
      <c r="O7" s="11"/>
    </row>
    <row r="8" spans="1:19" s="4" customFormat="1" ht="15" x14ac:dyDescent="0.2">
      <c r="A8" s="69" t="s">
        <v>55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10"/>
      <c r="N8" s="11"/>
      <c r="O8" s="11"/>
    </row>
    <row r="9" spans="1:19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19" s="4" customFormat="1" ht="99" customHeight="1" x14ac:dyDescent="0.2">
      <c r="A10" s="70" t="s">
        <v>3</v>
      </c>
      <c r="B10" s="70" t="s">
        <v>4</v>
      </c>
      <c r="C10" s="70" t="s">
        <v>5</v>
      </c>
      <c r="D10" s="73" t="s">
        <v>6</v>
      </c>
      <c r="E10" s="74"/>
      <c r="F10" s="74"/>
      <c r="G10" s="74"/>
      <c r="H10" s="74"/>
      <c r="I10" s="74"/>
      <c r="J10" s="74"/>
      <c r="K10" s="75"/>
      <c r="L10" s="71" t="s">
        <v>7</v>
      </c>
      <c r="M10" s="10"/>
      <c r="N10" s="11"/>
      <c r="O10" s="11"/>
    </row>
    <row r="11" spans="1:19" s="4" customFormat="1" ht="28.5" customHeight="1" x14ac:dyDescent="0.2">
      <c r="A11" s="70"/>
      <c r="B11" s="70"/>
      <c r="C11" s="70"/>
      <c r="D11" s="12" t="s">
        <v>8</v>
      </c>
      <c r="E11" s="12" t="s">
        <v>9</v>
      </c>
      <c r="F11" s="46" t="s">
        <v>20</v>
      </c>
      <c r="G11" s="46" t="s">
        <v>21</v>
      </c>
      <c r="H11" s="12" t="s">
        <v>22</v>
      </c>
      <c r="I11" s="44" t="s">
        <v>31</v>
      </c>
      <c r="J11" s="38" t="s">
        <v>39</v>
      </c>
      <c r="K11" s="54" t="s">
        <v>54</v>
      </c>
      <c r="L11" s="72"/>
      <c r="M11" s="10"/>
      <c r="N11" s="11"/>
      <c r="O11" s="11"/>
    </row>
    <row r="12" spans="1:19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9</v>
      </c>
      <c r="K12" s="55">
        <v>10</v>
      </c>
      <c r="L12" s="13">
        <v>11</v>
      </c>
      <c r="M12" s="37" t="s">
        <v>27</v>
      </c>
      <c r="N12" s="15"/>
      <c r="O12" s="15"/>
    </row>
    <row r="13" spans="1:19" s="21" customFormat="1" ht="15" x14ac:dyDescent="0.25">
      <c r="A13" s="16">
        <v>1</v>
      </c>
      <c r="B13" s="17" t="s">
        <v>10</v>
      </c>
      <c r="C13" s="18"/>
      <c r="D13" s="19">
        <f>SUM(D14:D18)-D17</f>
        <v>530414.46</v>
      </c>
      <c r="E13" s="19">
        <f t="shared" ref="E13:K13" si="0">E14+E15+E16+E18</f>
        <v>214678.3</v>
      </c>
      <c r="F13" s="19">
        <f t="shared" si="0"/>
        <v>57320.58</v>
      </c>
      <c r="G13" s="19">
        <f t="shared" si="0"/>
        <v>58667.78</v>
      </c>
      <c r="H13" s="19">
        <f t="shared" si="0"/>
        <v>49936.950000000004</v>
      </c>
      <c r="I13" s="19">
        <f t="shared" si="0"/>
        <v>49936.950000000004</v>
      </c>
      <c r="J13" s="19">
        <f t="shared" si="0"/>
        <v>49936.950000000004</v>
      </c>
      <c r="K13" s="19">
        <f t="shared" si="0"/>
        <v>49936.950000000004</v>
      </c>
      <c r="L13" s="20"/>
      <c r="M13" s="34"/>
      <c r="N13" s="23"/>
      <c r="O13" s="23"/>
      <c r="P13" s="24"/>
    </row>
    <row r="14" spans="1:19" s="21" customFormat="1" ht="15.75" customHeight="1" x14ac:dyDescent="0.25">
      <c r="A14" s="16">
        <v>2</v>
      </c>
      <c r="B14" s="17" t="s">
        <v>11</v>
      </c>
      <c r="C14" s="18"/>
      <c r="D14" s="19">
        <f>SUM(E14:K14)</f>
        <v>0</v>
      </c>
      <c r="E14" s="19">
        <f t="shared" ref="E14:K15" si="1">E20+E74+E80+E86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35"/>
      <c r="N14" s="23"/>
      <c r="O14" s="23"/>
      <c r="P14" s="24"/>
    </row>
    <row r="15" spans="1:19" s="21" customFormat="1" ht="15.75" customHeight="1" x14ac:dyDescent="0.25">
      <c r="A15" s="16">
        <v>3</v>
      </c>
      <c r="B15" s="17" t="s">
        <v>12</v>
      </c>
      <c r="C15" s="18"/>
      <c r="D15" s="19">
        <f t="shared" ref="D15:D80" si="2">SUM(E15:K15)</f>
        <v>56066.770000000011</v>
      </c>
      <c r="E15" s="19">
        <f t="shared" si="1"/>
        <v>30357.370000000003</v>
      </c>
      <c r="F15" s="19">
        <f t="shared" si="1"/>
        <v>4284.8999999999996</v>
      </c>
      <c r="G15" s="19">
        <f t="shared" si="1"/>
        <v>4284.8999999999996</v>
      </c>
      <c r="H15" s="19">
        <f t="shared" si="1"/>
        <v>4284.8999999999996</v>
      </c>
      <c r="I15" s="19">
        <f t="shared" si="1"/>
        <v>4284.8999999999996</v>
      </c>
      <c r="J15" s="19">
        <f t="shared" si="1"/>
        <v>4284.8999999999996</v>
      </c>
      <c r="K15" s="19">
        <f t="shared" si="1"/>
        <v>4284.8999999999996</v>
      </c>
      <c r="L15" s="16"/>
      <c r="M15" s="36"/>
      <c r="N15" s="23"/>
      <c r="O15" s="23"/>
      <c r="P15" s="24"/>
    </row>
    <row r="16" spans="1:19" s="21" customFormat="1" ht="15.75" customHeight="1" x14ac:dyDescent="0.25">
      <c r="A16" s="16">
        <v>4</v>
      </c>
      <c r="B16" s="17" t="s">
        <v>13</v>
      </c>
      <c r="C16" s="18"/>
      <c r="D16" s="19">
        <f t="shared" si="2"/>
        <v>474347.68999999994</v>
      </c>
      <c r="E16" s="19">
        <f t="shared" ref="E16:K16" si="3">ROUND(E22+E76+E82+E88,2)</f>
        <v>184320.93</v>
      </c>
      <c r="F16" s="19">
        <f t="shared" si="3"/>
        <v>53035.68</v>
      </c>
      <c r="G16" s="19">
        <f t="shared" si="3"/>
        <v>54382.879999999997</v>
      </c>
      <c r="H16" s="19">
        <f t="shared" si="3"/>
        <v>45652.05</v>
      </c>
      <c r="I16" s="19">
        <f t="shared" si="3"/>
        <v>45652.05</v>
      </c>
      <c r="J16" s="19">
        <f t="shared" si="3"/>
        <v>45652.05</v>
      </c>
      <c r="K16" s="19">
        <f t="shared" si="3"/>
        <v>45652.05</v>
      </c>
      <c r="L16" s="16"/>
      <c r="M16" s="41">
        <v>184670.93</v>
      </c>
      <c r="N16" s="41">
        <v>53035.68</v>
      </c>
      <c r="O16" s="41">
        <v>54382.879999999997</v>
      </c>
      <c r="P16" s="42">
        <v>45652.05</v>
      </c>
      <c r="Q16" s="43">
        <v>45652.05</v>
      </c>
      <c r="R16" s="43">
        <v>45652.05</v>
      </c>
      <c r="S16" s="43">
        <v>45652.05</v>
      </c>
    </row>
    <row r="17" spans="1:16" s="21" customFormat="1" ht="30" x14ac:dyDescent="0.25">
      <c r="A17" s="16">
        <v>5</v>
      </c>
      <c r="B17" s="17" t="s">
        <v>14</v>
      </c>
      <c r="C17" s="18"/>
      <c r="D17" s="19">
        <f t="shared" si="2"/>
        <v>0</v>
      </c>
      <c r="E17" s="19">
        <f t="shared" ref="E17:K18" si="4">E197+E77+E83+E91</f>
        <v>0</v>
      </c>
      <c r="F17" s="19">
        <f t="shared" si="4"/>
        <v>0</v>
      </c>
      <c r="G17" s="19">
        <f t="shared" si="4"/>
        <v>0</v>
      </c>
      <c r="H17" s="19">
        <f t="shared" si="4"/>
        <v>0</v>
      </c>
      <c r="I17" s="19">
        <f t="shared" si="4"/>
        <v>0</v>
      </c>
      <c r="J17" s="19">
        <f t="shared" si="4"/>
        <v>0</v>
      </c>
      <c r="K17" s="19">
        <f t="shared" si="4"/>
        <v>0</v>
      </c>
      <c r="L17" s="16"/>
      <c r="M17" s="22"/>
      <c r="N17" s="23"/>
      <c r="O17" s="23"/>
      <c r="P17" s="24"/>
    </row>
    <row r="18" spans="1:16" s="21" customFormat="1" ht="15.75" customHeight="1" x14ac:dyDescent="0.25">
      <c r="A18" s="16">
        <v>6</v>
      </c>
      <c r="B18" s="17" t="s">
        <v>15</v>
      </c>
      <c r="C18" s="18"/>
      <c r="D18" s="19">
        <f t="shared" si="2"/>
        <v>0</v>
      </c>
      <c r="E18" s="19">
        <f t="shared" si="4"/>
        <v>0</v>
      </c>
      <c r="F18" s="19">
        <f t="shared" si="4"/>
        <v>0</v>
      </c>
      <c r="G18" s="19">
        <f t="shared" si="4"/>
        <v>0</v>
      </c>
      <c r="H18" s="19">
        <f t="shared" si="4"/>
        <v>0</v>
      </c>
      <c r="I18" s="19">
        <f t="shared" si="4"/>
        <v>0</v>
      </c>
      <c r="J18" s="19">
        <f t="shared" si="4"/>
        <v>0</v>
      </c>
      <c r="K18" s="19">
        <f t="shared" si="4"/>
        <v>0</v>
      </c>
      <c r="L18" s="16"/>
      <c r="M18" s="22"/>
      <c r="N18" s="23"/>
      <c r="O18" s="23"/>
      <c r="P18" s="24"/>
    </row>
    <row r="19" spans="1:16" s="21" customFormat="1" ht="120.75" customHeight="1" x14ac:dyDescent="0.25">
      <c r="A19" s="16">
        <v>7</v>
      </c>
      <c r="B19" s="17" t="s">
        <v>32</v>
      </c>
      <c r="C19" s="18" t="s">
        <v>16</v>
      </c>
      <c r="D19" s="19">
        <f>SUM(D20:D24)-D23</f>
        <v>328053.14</v>
      </c>
      <c r="E19" s="19">
        <f t="shared" ref="E19:K19" si="5">SUM(E20:E22,E24)</f>
        <v>177440.38999999998</v>
      </c>
      <c r="F19" s="19">
        <f t="shared" si="5"/>
        <v>30086.47</v>
      </c>
      <c r="G19" s="19">
        <f t="shared" si="5"/>
        <v>31089.919999999998</v>
      </c>
      <c r="H19" s="19">
        <f t="shared" si="5"/>
        <v>22359.09</v>
      </c>
      <c r="I19" s="19">
        <f t="shared" si="5"/>
        <v>22359.09</v>
      </c>
      <c r="J19" s="19">
        <f t="shared" si="5"/>
        <v>22359.09</v>
      </c>
      <c r="K19" s="19">
        <f t="shared" si="5"/>
        <v>22359.09</v>
      </c>
      <c r="L19" s="16" t="s">
        <v>38</v>
      </c>
      <c r="M19" s="22" t="s">
        <v>30</v>
      </c>
      <c r="N19" s="23"/>
      <c r="O19" s="23"/>
      <c r="P19" s="24"/>
    </row>
    <row r="20" spans="1:16" s="21" customFormat="1" ht="15.75" customHeight="1" x14ac:dyDescent="0.25">
      <c r="A20" s="16">
        <v>8</v>
      </c>
      <c r="B20" s="17" t="s">
        <v>11</v>
      </c>
      <c r="C20" s="16"/>
      <c r="D20" s="19">
        <f t="shared" si="2"/>
        <v>0</v>
      </c>
      <c r="E20" s="19">
        <f t="shared" ref="E20:J24" si="6">E26+E32+E38+E44+E56+E68+E50+E62</f>
        <v>0</v>
      </c>
      <c r="F20" s="19">
        <f t="shared" si="6"/>
        <v>0</v>
      </c>
      <c r="G20" s="19">
        <f t="shared" si="6"/>
        <v>0</v>
      </c>
      <c r="H20" s="19">
        <f t="shared" si="6"/>
        <v>0</v>
      </c>
      <c r="I20" s="19">
        <f>I26+I32+I38+I44+I56+I68+I50+I62</f>
        <v>0</v>
      </c>
      <c r="J20" s="19">
        <f t="shared" si="6"/>
        <v>0</v>
      </c>
      <c r="K20" s="19">
        <f>K26+K32+K38+K44+K56+K68+K50+K62</f>
        <v>0</v>
      </c>
      <c r="L20" s="16"/>
      <c r="M20" s="22"/>
      <c r="N20" s="23"/>
      <c r="O20" s="23"/>
      <c r="P20" s="24"/>
    </row>
    <row r="21" spans="1:16" s="21" customFormat="1" ht="15.75" customHeight="1" x14ac:dyDescent="0.25">
      <c r="A21" s="16">
        <v>9</v>
      </c>
      <c r="B21" s="17" t="s">
        <v>12</v>
      </c>
      <c r="C21" s="16"/>
      <c r="D21" s="19">
        <f t="shared" si="2"/>
        <v>26072.47</v>
      </c>
      <c r="E21" s="19">
        <f t="shared" si="6"/>
        <v>26072.47</v>
      </c>
      <c r="F21" s="19">
        <f t="shared" si="6"/>
        <v>0</v>
      </c>
      <c r="G21" s="19">
        <f t="shared" si="6"/>
        <v>0</v>
      </c>
      <c r="H21" s="19">
        <f t="shared" si="6"/>
        <v>0</v>
      </c>
      <c r="I21" s="19">
        <f>I27+I33+I39+I45+I57+I69+I51+I63</f>
        <v>0</v>
      </c>
      <c r="J21" s="19">
        <f t="shared" si="6"/>
        <v>0</v>
      </c>
      <c r="K21" s="19">
        <f>K27+K33+K39+K45+K57+K69+K51+K63</f>
        <v>0</v>
      </c>
      <c r="L21" s="16"/>
      <c r="M21" s="22"/>
      <c r="N21" s="23"/>
      <c r="O21" s="23"/>
      <c r="P21" s="24"/>
    </row>
    <row r="22" spans="1:16" s="21" customFormat="1" ht="15.75" customHeight="1" x14ac:dyDescent="0.25">
      <c r="A22" s="16">
        <v>10</v>
      </c>
      <c r="B22" s="17" t="s">
        <v>13</v>
      </c>
      <c r="C22" s="16"/>
      <c r="D22" s="19">
        <f t="shared" si="2"/>
        <v>301980.67000000004</v>
      </c>
      <c r="E22" s="19">
        <f>E28+E34+E40+E46+E58+E70+E52+E64</f>
        <v>151367.91999999998</v>
      </c>
      <c r="F22" s="19">
        <f t="shared" ref="F22:K22" si="7">F28+F34+F40+F46+F58+F70+F52+F64</f>
        <v>30086.47</v>
      </c>
      <c r="G22" s="19">
        <f t="shared" si="7"/>
        <v>31089.919999999998</v>
      </c>
      <c r="H22" s="19">
        <f t="shared" si="7"/>
        <v>22359.09</v>
      </c>
      <c r="I22" s="19">
        <f t="shared" si="7"/>
        <v>22359.09</v>
      </c>
      <c r="J22" s="19">
        <f t="shared" si="7"/>
        <v>22359.09</v>
      </c>
      <c r="K22" s="19">
        <f t="shared" si="7"/>
        <v>22359.09</v>
      </c>
      <c r="L22" s="19"/>
      <c r="M22" s="22"/>
      <c r="N22" s="22"/>
      <c r="O22" s="22"/>
      <c r="P22" s="24"/>
    </row>
    <row r="23" spans="1:16" s="21" customFormat="1" ht="30" x14ac:dyDescent="0.25">
      <c r="A23" s="16">
        <v>11</v>
      </c>
      <c r="B23" s="17" t="s">
        <v>14</v>
      </c>
      <c r="C23" s="16"/>
      <c r="D23" s="19">
        <f t="shared" si="2"/>
        <v>0</v>
      </c>
      <c r="E23" s="19">
        <f t="shared" si="6"/>
        <v>0</v>
      </c>
      <c r="F23" s="19">
        <f t="shared" si="6"/>
        <v>0</v>
      </c>
      <c r="G23" s="19">
        <f t="shared" si="6"/>
        <v>0</v>
      </c>
      <c r="H23" s="19">
        <f t="shared" si="6"/>
        <v>0</v>
      </c>
      <c r="I23" s="19">
        <f>I29+I35+I41+I47+I59+I71+I53+I65</f>
        <v>0</v>
      </c>
      <c r="J23" s="19">
        <f t="shared" si="6"/>
        <v>0</v>
      </c>
      <c r="K23" s="19">
        <f>K29+K35+K41+K47+K59+K71+K53+K65</f>
        <v>0</v>
      </c>
      <c r="L23" s="16"/>
      <c r="M23" s="22"/>
      <c r="N23" s="23"/>
      <c r="O23" s="23"/>
      <c r="P23" s="24"/>
    </row>
    <row r="24" spans="1:16" s="21" customFormat="1" ht="15.75" customHeight="1" x14ac:dyDescent="0.25">
      <c r="A24" s="16">
        <v>12</v>
      </c>
      <c r="B24" s="17" t="s">
        <v>15</v>
      </c>
      <c r="C24" s="16"/>
      <c r="D24" s="19">
        <f t="shared" si="2"/>
        <v>0</v>
      </c>
      <c r="E24" s="19">
        <f>E30+E36+E42+E48+E60+E72+E54+E66</f>
        <v>0</v>
      </c>
      <c r="F24" s="19">
        <f t="shared" si="6"/>
        <v>0</v>
      </c>
      <c r="G24" s="19">
        <f t="shared" si="6"/>
        <v>0</v>
      </c>
      <c r="H24" s="19">
        <f t="shared" si="6"/>
        <v>0</v>
      </c>
      <c r="I24" s="19">
        <f>I30+I36+I42+I48+I60+I72+I54+I66</f>
        <v>0</v>
      </c>
      <c r="J24" s="19">
        <f t="shared" si="6"/>
        <v>0</v>
      </c>
      <c r="K24" s="19">
        <f>K30+K36+K42+K48+K60+K72+K54+K66</f>
        <v>0</v>
      </c>
      <c r="L24" s="16"/>
      <c r="M24" s="22"/>
      <c r="N24" s="23"/>
      <c r="O24" s="23"/>
      <c r="P24" s="24"/>
    </row>
    <row r="25" spans="1:16" s="21" customFormat="1" ht="30" customHeight="1" x14ac:dyDescent="0.25">
      <c r="A25" s="16">
        <v>13</v>
      </c>
      <c r="B25" s="17" t="s">
        <v>45</v>
      </c>
      <c r="C25" s="17"/>
      <c r="D25" s="19">
        <f>SUM(D26:D29)</f>
        <v>225746.09999999998</v>
      </c>
      <c r="E25" s="19">
        <f t="shared" ref="E25:K25" si="8">SUM(E26:E30)-E29</f>
        <v>96133.349999999977</v>
      </c>
      <c r="F25" s="19">
        <f t="shared" si="8"/>
        <v>26586.47</v>
      </c>
      <c r="G25" s="19">
        <f t="shared" si="8"/>
        <v>27589.919999999998</v>
      </c>
      <c r="H25" s="19">
        <f t="shared" si="8"/>
        <v>18859.09</v>
      </c>
      <c r="I25" s="19">
        <f t="shared" si="8"/>
        <v>18859.09</v>
      </c>
      <c r="J25" s="19">
        <f t="shared" si="8"/>
        <v>18859.09</v>
      </c>
      <c r="K25" s="19">
        <f t="shared" si="8"/>
        <v>18859.09</v>
      </c>
      <c r="L25" s="16"/>
      <c r="M25" s="22"/>
      <c r="N25" s="23"/>
      <c r="O25" s="23"/>
      <c r="P25" s="24"/>
    </row>
    <row r="26" spans="1:16" s="21" customFormat="1" ht="15.75" customHeight="1" x14ac:dyDescent="0.25">
      <c r="A26" s="16">
        <v>14</v>
      </c>
      <c r="B26" s="17" t="s">
        <v>11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16" s="21" customFormat="1" ht="15.75" customHeight="1" x14ac:dyDescent="0.25">
      <c r="A27" s="16">
        <v>15</v>
      </c>
      <c r="B27" s="17" t="s">
        <v>12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16" s="21" customFormat="1" ht="15.75" customHeight="1" x14ac:dyDescent="0.25">
      <c r="A28" s="16">
        <v>16</v>
      </c>
      <c r="B28" s="17" t="s">
        <v>13</v>
      </c>
      <c r="C28" s="17"/>
      <c r="D28" s="19">
        <f t="shared" si="2"/>
        <v>225746.09999999998</v>
      </c>
      <c r="E28" s="19">
        <f>(15000+130236.67+6131.25+26072.47)-(E34+E40+E46+E52+E58+E64+E70+E33+E39)</f>
        <v>96133.349999999977</v>
      </c>
      <c r="F28" s="19">
        <f>30086.47-(F58+F70)</f>
        <v>26586.47</v>
      </c>
      <c r="G28" s="19">
        <f>31089.92-(G58+G70)</f>
        <v>27589.919999999998</v>
      </c>
      <c r="H28" s="19">
        <v>18859.09</v>
      </c>
      <c r="I28" s="19">
        <v>18859.09</v>
      </c>
      <c r="J28" s="19">
        <v>18859.09</v>
      </c>
      <c r="K28" s="19">
        <v>18859.09</v>
      </c>
      <c r="L28" s="16"/>
      <c r="M28" s="22"/>
      <c r="N28" s="23"/>
      <c r="O28" s="23"/>
      <c r="P28" s="24"/>
    </row>
    <row r="29" spans="1:16" s="21" customFormat="1" ht="30" customHeight="1" x14ac:dyDescent="0.25">
      <c r="A29" s="16">
        <v>17</v>
      </c>
      <c r="B29" s="17" t="s">
        <v>14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16" s="21" customFormat="1" ht="15.75" customHeight="1" x14ac:dyDescent="0.25">
      <c r="A30" s="16">
        <v>18</v>
      </c>
      <c r="B30" s="17" t="s">
        <v>15</v>
      </c>
      <c r="C30" s="17"/>
      <c r="D30" s="19">
        <f t="shared" si="2"/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16" s="21" customFormat="1" ht="45" x14ac:dyDescent="0.25">
      <c r="A31" s="16">
        <v>19</v>
      </c>
      <c r="B31" s="25" t="s">
        <v>28</v>
      </c>
      <c r="C31" s="26"/>
      <c r="D31" s="19">
        <f>SUM(E31:J31)</f>
        <v>25610.74</v>
      </c>
      <c r="E31" s="19">
        <f t="shared" ref="E31:K31" si="9">SUM(E32:E36)-E35</f>
        <v>25610.74</v>
      </c>
      <c r="F31" s="19">
        <f t="shared" si="9"/>
        <v>0</v>
      </c>
      <c r="G31" s="19">
        <f t="shared" si="9"/>
        <v>0</v>
      </c>
      <c r="H31" s="19">
        <f t="shared" si="9"/>
        <v>0</v>
      </c>
      <c r="I31" s="19">
        <f t="shared" si="9"/>
        <v>0</v>
      </c>
      <c r="J31" s="19">
        <f t="shared" si="9"/>
        <v>0</v>
      </c>
      <c r="K31" s="19">
        <f t="shared" si="9"/>
        <v>0</v>
      </c>
      <c r="L31" s="19"/>
      <c r="M31" s="22"/>
      <c r="N31" s="23"/>
      <c r="O31" s="23"/>
      <c r="P31" s="24"/>
    </row>
    <row r="32" spans="1:16" s="21" customFormat="1" ht="18.75" customHeight="1" x14ac:dyDescent="0.25">
      <c r="A32" s="16">
        <v>20</v>
      </c>
      <c r="B32" s="25" t="s">
        <v>11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12</v>
      </c>
      <c r="C33" s="26"/>
      <c r="D33" s="19">
        <f t="shared" si="2"/>
        <v>20669.22</v>
      </c>
      <c r="E33" s="19">
        <v>20669.22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13</v>
      </c>
      <c r="C34" s="26"/>
      <c r="D34" s="19">
        <f t="shared" si="2"/>
        <v>4941.5200000000004</v>
      </c>
      <c r="E34" s="19">
        <v>4941.5200000000004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14</v>
      </c>
      <c r="C35" s="26"/>
      <c r="D35" s="19">
        <f t="shared" si="2"/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15</v>
      </c>
      <c r="C36" s="25"/>
      <c r="D36" s="19">
        <f t="shared" si="2"/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29</v>
      </c>
      <c r="C37" s="26"/>
      <c r="D37" s="19">
        <f>SUM(E37:H37)</f>
        <v>6592.97</v>
      </c>
      <c r="E37" s="19">
        <f t="shared" ref="E37:K37" si="10">SUM(E38:E42)-E41</f>
        <v>6592.97</v>
      </c>
      <c r="F37" s="19">
        <f t="shared" si="10"/>
        <v>0</v>
      </c>
      <c r="G37" s="19">
        <f t="shared" si="10"/>
        <v>0</v>
      </c>
      <c r="H37" s="19">
        <f t="shared" si="10"/>
        <v>0</v>
      </c>
      <c r="I37" s="19">
        <f t="shared" si="10"/>
        <v>0</v>
      </c>
      <c r="J37" s="19">
        <f t="shared" si="10"/>
        <v>0</v>
      </c>
      <c r="K37" s="19">
        <f t="shared" si="10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11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12</v>
      </c>
      <c r="C39" s="26"/>
      <c r="D39" s="19">
        <f t="shared" si="2"/>
        <v>5403.25</v>
      </c>
      <c r="E39" s="19">
        <v>5403.25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13</v>
      </c>
      <c r="C40" s="26"/>
      <c r="D40" s="19">
        <f t="shared" si="2"/>
        <v>1189.72</v>
      </c>
      <c r="E40" s="19">
        <v>1189.72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14</v>
      </c>
      <c r="C41" s="26"/>
      <c r="D41" s="19">
        <f t="shared" si="2"/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15</v>
      </c>
      <c r="C42" s="25"/>
      <c r="D42" s="19">
        <f t="shared" si="2"/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40</v>
      </c>
      <c r="C43" s="16"/>
      <c r="D43" s="19">
        <f>SUM(E43:H43)</f>
        <v>38224.33</v>
      </c>
      <c r="E43" s="19">
        <f>SUM(E44:E48)-E47</f>
        <v>38224.33</v>
      </c>
      <c r="F43" s="19">
        <f t="shared" ref="F43:K43" si="11">SUM(F44:F48)</f>
        <v>0</v>
      </c>
      <c r="G43" s="19">
        <f t="shared" si="11"/>
        <v>0</v>
      </c>
      <c r="H43" s="19">
        <f t="shared" si="11"/>
        <v>0</v>
      </c>
      <c r="I43" s="19">
        <f t="shared" si="11"/>
        <v>0</v>
      </c>
      <c r="J43" s="19">
        <f t="shared" si="11"/>
        <v>0</v>
      </c>
      <c r="K43" s="19">
        <f t="shared" si="11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11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12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13</v>
      </c>
      <c r="C46" s="16"/>
      <c r="D46" s="19">
        <f t="shared" si="2"/>
        <v>38224.33</v>
      </c>
      <c r="E46" s="19">
        <v>38224.33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14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15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40" t="s">
        <v>41</v>
      </c>
      <c r="C49" s="18"/>
      <c r="D49" s="19">
        <f>SUM(D50:D54)</f>
        <v>0</v>
      </c>
      <c r="E49" s="19">
        <f t="shared" ref="E49:K49" si="12">SUM(E50:E54)-E53</f>
        <v>0</v>
      </c>
      <c r="F49" s="19">
        <f t="shared" si="12"/>
        <v>0</v>
      </c>
      <c r="G49" s="19">
        <f t="shared" si="12"/>
        <v>0</v>
      </c>
      <c r="H49" s="19">
        <f t="shared" si="12"/>
        <v>0</v>
      </c>
      <c r="I49" s="19">
        <f t="shared" si="12"/>
        <v>0</v>
      </c>
      <c r="J49" s="19">
        <f t="shared" si="12"/>
        <v>0</v>
      </c>
      <c r="K49" s="19">
        <f t="shared" si="12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40" t="s">
        <v>11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40" t="s">
        <v>12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40" t="s">
        <v>13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40" t="s">
        <v>14</v>
      </c>
      <c r="C53" s="40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40" t="s">
        <v>15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60" x14ac:dyDescent="0.25">
      <c r="A55" s="16">
        <v>43</v>
      </c>
      <c r="B55" s="17" t="s">
        <v>42</v>
      </c>
      <c r="C55" s="18"/>
      <c r="D55" s="19">
        <f>SUM(D56:D60)</f>
        <v>9000</v>
      </c>
      <c r="E55" s="19">
        <f t="shared" ref="E55:K55" si="13">SUM(E56:E60)-E59</f>
        <v>0</v>
      </c>
      <c r="F55" s="19">
        <f t="shared" si="13"/>
        <v>1500</v>
      </c>
      <c r="G55" s="19">
        <f t="shared" si="13"/>
        <v>1500</v>
      </c>
      <c r="H55" s="19">
        <f t="shared" si="13"/>
        <v>1500</v>
      </c>
      <c r="I55" s="19">
        <f t="shared" si="13"/>
        <v>1500</v>
      </c>
      <c r="J55" s="19">
        <f t="shared" si="13"/>
        <v>1500</v>
      </c>
      <c r="K55" s="19">
        <f t="shared" si="13"/>
        <v>1500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11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12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13</v>
      </c>
      <c r="C58" s="16"/>
      <c r="D58" s="19">
        <f t="shared" si="2"/>
        <v>9000</v>
      </c>
      <c r="E58" s="19">
        <v>0</v>
      </c>
      <c r="F58" s="19">
        <v>1500</v>
      </c>
      <c r="G58" s="19">
        <v>1500</v>
      </c>
      <c r="H58" s="19">
        <v>1500</v>
      </c>
      <c r="I58" s="19">
        <v>1500</v>
      </c>
      <c r="J58" s="19">
        <v>1500</v>
      </c>
      <c r="K58" s="19">
        <v>1500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14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15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43</v>
      </c>
      <c r="C61" s="18"/>
      <c r="D61" s="19">
        <f t="shared" ref="D61:K61" si="14">D62+D63+D64+D66</f>
        <v>8879</v>
      </c>
      <c r="E61" s="19">
        <f t="shared" si="14"/>
        <v>8879</v>
      </c>
      <c r="F61" s="19">
        <f t="shared" si="14"/>
        <v>0</v>
      </c>
      <c r="G61" s="19">
        <f t="shared" si="14"/>
        <v>0</v>
      </c>
      <c r="H61" s="19">
        <f t="shared" si="14"/>
        <v>0</v>
      </c>
      <c r="I61" s="19">
        <f t="shared" si="14"/>
        <v>0</v>
      </c>
      <c r="J61" s="19">
        <f t="shared" si="14"/>
        <v>0</v>
      </c>
      <c r="K61" s="19">
        <f t="shared" si="14"/>
        <v>0</v>
      </c>
      <c r="L61" s="16"/>
      <c r="M61" s="22" t="s">
        <v>26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11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12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13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14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15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9" t="s">
        <v>44</v>
      </c>
      <c r="C67" s="18"/>
      <c r="D67" s="19">
        <f>SUM(D68:D72)</f>
        <v>14000</v>
      </c>
      <c r="E67" s="19">
        <f t="shared" ref="E67:K67" si="15">SUM(E68:E72)-E71</f>
        <v>2000</v>
      </c>
      <c r="F67" s="19">
        <f t="shared" si="15"/>
        <v>2000</v>
      </c>
      <c r="G67" s="19">
        <f t="shared" si="15"/>
        <v>2000</v>
      </c>
      <c r="H67" s="19">
        <f t="shared" si="15"/>
        <v>2000</v>
      </c>
      <c r="I67" s="19">
        <f t="shared" si="15"/>
        <v>2000</v>
      </c>
      <c r="J67" s="19">
        <f t="shared" si="15"/>
        <v>2000</v>
      </c>
      <c r="K67" s="19">
        <f t="shared" si="15"/>
        <v>2000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9" t="s">
        <v>11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9" t="s">
        <v>12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9" t="s">
        <v>13</v>
      </c>
      <c r="C70" s="16"/>
      <c r="D70" s="19">
        <f t="shared" si="2"/>
        <v>14000</v>
      </c>
      <c r="E70" s="19">
        <v>2000</v>
      </c>
      <c r="F70" s="19">
        <v>2000</v>
      </c>
      <c r="G70" s="19">
        <v>2000</v>
      </c>
      <c r="H70" s="19">
        <v>2000</v>
      </c>
      <c r="I70" s="19">
        <v>2000</v>
      </c>
      <c r="J70" s="19">
        <v>2000</v>
      </c>
      <c r="K70" s="19">
        <v>2000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9" t="s">
        <v>14</v>
      </c>
      <c r="C71" s="39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9" t="s">
        <v>15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45" x14ac:dyDescent="0.25">
      <c r="A73" s="16">
        <v>61</v>
      </c>
      <c r="B73" s="17" t="s">
        <v>33</v>
      </c>
      <c r="C73" s="18" t="s">
        <v>16</v>
      </c>
      <c r="D73" s="19">
        <f>SUM(D74:D78)</f>
        <v>29333.5</v>
      </c>
      <c r="E73" s="19">
        <f t="shared" ref="E73:K73" si="16">SUM(E74:E78)+E77</f>
        <v>4190.5</v>
      </c>
      <c r="F73" s="19">
        <f t="shared" si="16"/>
        <v>4190.5</v>
      </c>
      <c r="G73" s="19">
        <f t="shared" si="16"/>
        <v>4190.5</v>
      </c>
      <c r="H73" s="19">
        <f t="shared" si="16"/>
        <v>4190.5</v>
      </c>
      <c r="I73" s="19">
        <f t="shared" si="16"/>
        <v>4190.5</v>
      </c>
      <c r="J73" s="19">
        <f t="shared" si="16"/>
        <v>4190.5</v>
      </c>
      <c r="K73" s="19">
        <f t="shared" si="16"/>
        <v>4190.5</v>
      </c>
      <c r="L73" s="16" t="s">
        <v>36</v>
      </c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17" t="s">
        <v>11</v>
      </c>
      <c r="C74" s="16"/>
      <c r="D74" s="19">
        <f t="shared" si="2"/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17" t="s">
        <v>12</v>
      </c>
      <c r="C75" s="16"/>
      <c r="D75" s="19">
        <f t="shared" si="2"/>
        <v>29333.5</v>
      </c>
      <c r="E75" s="19">
        <v>4190.5</v>
      </c>
      <c r="F75" s="19">
        <v>4190.5</v>
      </c>
      <c r="G75" s="19">
        <v>4190.5</v>
      </c>
      <c r="H75" s="19">
        <v>4190.5</v>
      </c>
      <c r="I75" s="19">
        <v>4190.5</v>
      </c>
      <c r="J75" s="19">
        <v>4190.5</v>
      </c>
      <c r="K75" s="19">
        <v>4190.5</v>
      </c>
      <c r="L75" s="17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17" t="s">
        <v>13</v>
      </c>
      <c r="C76" s="16"/>
      <c r="D76" s="19">
        <f t="shared" si="2"/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7"/>
      <c r="M76" s="22"/>
      <c r="N76" s="23"/>
      <c r="O76" s="23"/>
      <c r="P76" s="24"/>
    </row>
    <row r="77" spans="1:16" s="21" customFormat="1" ht="30" customHeight="1" x14ac:dyDescent="0.25">
      <c r="A77" s="16">
        <v>65</v>
      </c>
      <c r="B77" s="17" t="s">
        <v>14</v>
      </c>
      <c r="C77" s="17"/>
      <c r="D77" s="19">
        <f t="shared" si="2"/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17" t="s">
        <v>15</v>
      </c>
      <c r="C78" s="16"/>
      <c r="D78" s="19">
        <f t="shared" si="2"/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7"/>
      <c r="M78" s="22"/>
      <c r="N78" s="23"/>
      <c r="O78" s="23"/>
      <c r="P78" s="24"/>
    </row>
    <row r="79" spans="1:16" s="27" customFormat="1" ht="45" x14ac:dyDescent="0.25">
      <c r="A79" s="16">
        <v>67</v>
      </c>
      <c r="B79" s="17" t="s">
        <v>34</v>
      </c>
      <c r="C79" s="18" t="s">
        <v>16</v>
      </c>
      <c r="D79" s="19">
        <f>SUM(D80:D84)</f>
        <v>660.8</v>
      </c>
      <c r="E79" s="19">
        <f t="shared" ref="E79:K79" si="17">SUM(E80:E84)-E83</f>
        <v>94.4</v>
      </c>
      <c r="F79" s="19">
        <f t="shared" si="17"/>
        <v>94.4</v>
      </c>
      <c r="G79" s="19">
        <f t="shared" si="17"/>
        <v>94.4</v>
      </c>
      <c r="H79" s="19">
        <f t="shared" si="17"/>
        <v>94.4</v>
      </c>
      <c r="I79" s="19">
        <f t="shared" si="17"/>
        <v>94.4</v>
      </c>
      <c r="J79" s="19">
        <f t="shared" si="17"/>
        <v>94.4</v>
      </c>
      <c r="K79" s="19">
        <f t="shared" si="17"/>
        <v>94.4</v>
      </c>
      <c r="L79" s="29" t="s">
        <v>37</v>
      </c>
      <c r="M79" s="28"/>
      <c r="N79" s="28"/>
      <c r="O79" s="28"/>
    </row>
    <row r="80" spans="1:16" s="27" customFormat="1" ht="15.75" customHeight="1" x14ac:dyDescent="0.25">
      <c r="A80" s="16">
        <v>68</v>
      </c>
      <c r="B80" s="17" t="s">
        <v>11</v>
      </c>
      <c r="C80" s="17"/>
      <c r="D80" s="19">
        <f t="shared" si="2"/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8"/>
      <c r="N80" s="28"/>
      <c r="O80" s="28"/>
    </row>
    <row r="81" spans="1:16" s="27" customFormat="1" ht="15.75" customHeight="1" x14ac:dyDescent="0.25">
      <c r="A81" s="16">
        <v>69</v>
      </c>
      <c r="B81" s="17" t="s">
        <v>12</v>
      </c>
      <c r="C81" s="17"/>
      <c r="D81" s="19">
        <f>SUM(E81:K81)</f>
        <v>660.8</v>
      </c>
      <c r="E81" s="19">
        <v>94.4</v>
      </c>
      <c r="F81" s="19">
        <v>94.4</v>
      </c>
      <c r="G81" s="19">
        <v>94.4</v>
      </c>
      <c r="H81" s="19">
        <v>94.4</v>
      </c>
      <c r="I81" s="19">
        <v>94.4</v>
      </c>
      <c r="J81" s="19">
        <v>94.4</v>
      </c>
      <c r="K81" s="19">
        <v>94.4</v>
      </c>
      <c r="L81" s="16"/>
      <c r="M81" s="28"/>
      <c r="N81" s="28"/>
      <c r="O81" s="28"/>
    </row>
    <row r="82" spans="1:16" s="27" customFormat="1" ht="15.75" customHeight="1" x14ac:dyDescent="0.25">
      <c r="A82" s="16">
        <v>70</v>
      </c>
      <c r="B82" s="17" t="s">
        <v>13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7"/>
      <c r="M82" s="28"/>
      <c r="N82" s="28"/>
      <c r="O82" s="28"/>
    </row>
    <row r="83" spans="1:16" s="21" customFormat="1" ht="30" customHeight="1" x14ac:dyDescent="0.25">
      <c r="A83" s="16">
        <v>71</v>
      </c>
      <c r="B83" s="17" t="s">
        <v>14</v>
      </c>
      <c r="C83" s="1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7" customFormat="1" ht="15.75" customHeight="1" x14ac:dyDescent="0.25">
      <c r="A84" s="16">
        <v>72</v>
      </c>
      <c r="B84" s="17" t="s">
        <v>15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7"/>
      <c r="M84" s="28"/>
      <c r="N84" s="28"/>
      <c r="O84" s="28"/>
    </row>
    <row r="85" spans="1:16" s="21" customFormat="1" ht="60" customHeight="1" x14ac:dyDescent="0.25">
      <c r="A85" s="16">
        <v>73</v>
      </c>
      <c r="B85" s="17" t="s">
        <v>35</v>
      </c>
      <c r="C85" s="18" t="s">
        <v>25</v>
      </c>
      <c r="D85" s="19">
        <f t="shared" ref="D85:K85" si="18">SUM(D86:D88,D92)</f>
        <v>172367.01999999996</v>
      </c>
      <c r="E85" s="19">
        <f t="shared" si="18"/>
        <v>32953.01</v>
      </c>
      <c r="F85" s="19">
        <f t="shared" si="18"/>
        <v>22949.21</v>
      </c>
      <c r="G85" s="19">
        <f t="shared" si="18"/>
        <v>23292.959999999999</v>
      </c>
      <c r="H85" s="19">
        <f t="shared" si="18"/>
        <v>23292.959999999999</v>
      </c>
      <c r="I85" s="19">
        <f t="shared" si="18"/>
        <v>23292.959999999999</v>
      </c>
      <c r="J85" s="19">
        <f t="shared" si="18"/>
        <v>23292.959999999999</v>
      </c>
      <c r="K85" s="19">
        <f t="shared" si="18"/>
        <v>23292.959999999999</v>
      </c>
      <c r="L85" s="16" t="s">
        <v>17</v>
      </c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17" t="s">
        <v>11</v>
      </c>
      <c r="C86" s="16"/>
      <c r="D86" s="19">
        <f t="shared" ref="D86:D92" si="19"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17" t="s">
        <v>12</v>
      </c>
      <c r="C87" s="16"/>
      <c r="D87" s="19">
        <f t="shared" si="19"/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17" t="s">
        <v>13</v>
      </c>
      <c r="C88" s="16"/>
      <c r="D88" s="19">
        <f t="shared" si="19"/>
        <v>172367.01999999996</v>
      </c>
      <c r="E88" s="19">
        <f t="shared" ref="E88:K88" si="20">SUM(E89:E90)</f>
        <v>32953.01</v>
      </c>
      <c r="F88" s="19">
        <f t="shared" si="20"/>
        <v>22949.21</v>
      </c>
      <c r="G88" s="19">
        <f t="shared" si="20"/>
        <v>23292.959999999999</v>
      </c>
      <c r="H88" s="19">
        <f t="shared" si="20"/>
        <v>23292.959999999999</v>
      </c>
      <c r="I88" s="19">
        <f t="shared" si="20"/>
        <v>23292.959999999999</v>
      </c>
      <c r="J88" s="19">
        <f t="shared" si="20"/>
        <v>23292.959999999999</v>
      </c>
      <c r="K88" s="19">
        <f t="shared" si="20"/>
        <v>23292.959999999999</v>
      </c>
      <c r="L88" s="16"/>
      <c r="M88" s="22"/>
      <c r="N88" s="23"/>
      <c r="O88" s="23"/>
      <c r="P88" s="24"/>
    </row>
    <row r="89" spans="1:16" s="21" customFormat="1" ht="15.75" customHeight="1" x14ac:dyDescent="0.25">
      <c r="A89" s="16">
        <v>77</v>
      </c>
      <c r="B89" s="31"/>
      <c r="C89" s="18" t="s">
        <v>16</v>
      </c>
      <c r="D89" s="19">
        <f t="shared" si="19"/>
        <v>63276.250000000007</v>
      </c>
      <c r="E89" s="19">
        <v>8510.6</v>
      </c>
      <c r="F89" s="19">
        <v>8841.15</v>
      </c>
      <c r="G89" s="19">
        <v>9184.9</v>
      </c>
      <c r="H89" s="19">
        <v>9184.9</v>
      </c>
      <c r="I89" s="19">
        <v>9184.9</v>
      </c>
      <c r="J89" s="19">
        <v>9184.9</v>
      </c>
      <c r="K89" s="19">
        <v>9184.9</v>
      </c>
      <c r="L89" s="16"/>
      <c r="M89" s="22" t="s">
        <v>24</v>
      </c>
      <c r="N89" s="23"/>
      <c r="O89" s="23"/>
      <c r="P89" s="24"/>
    </row>
    <row r="90" spans="1:16" s="21" customFormat="1" ht="15.75" customHeight="1" x14ac:dyDescent="0.25">
      <c r="A90" s="16">
        <v>78</v>
      </c>
      <c r="B90" s="31"/>
      <c r="C90" s="18" t="s">
        <v>18</v>
      </c>
      <c r="D90" s="19">
        <f t="shared" si="19"/>
        <v>109090.76999999999</v>
      </c>
      <c r="E90" s="19">
        <v>24442.41</v>
      </c>
      <c r="F90" s="19">
        <v>14108.06</v>
      </c>
      <c r="G90" s="19">
        <v>14108.06</v>
      </c>
      <c r="H90" s="19">
        <v>14108.06</v>
      </c>
      <c r="I90" s="19">
        <v>14108.06</v>
      </c>
      <c r="J90" s="19">
        <v>14108.06</v>
      </c>
      <c r="K90" s="19">
        <v>14108.06</v>
      </c>
      <c r="L90" s="16"/>
      <c r="M90" s="33" t="s">
        <v>23</v>
      </c>
      <c r="N90" s="23"/>
      <c r="O90" s="23"/>
      <c r="P90" s="24"/>
    </row>
    <row r="91" spans="1:16" s="21" customFormat="1" ht="30" customHeight="1" x14ac:dyDescent="0.25">
      <c r="A91" s="16">
        <v>79</v>
      </c>
      <c r="B91" s="17" t="s">
        <v>14</v>
      </c>
      <c r="C91" s="17"/>
      <c r="D91" s="19">
        <f t="shared" si="19"/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6"/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17" t="s">
        <v>15</v>
      </c>
      <c r="C92" s="16"/>
      <c r="D92" s="19">
        <f t="shared" si="19"/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ht="15" x14ac:dyDescent="0.2">
      <c r="A93" s="4" t="s">
        <v>46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  <c r="M93" s="1"/>
      <c r="N93" s="1"/>
      <c r="O93" s="1"/>
    </row>
    <row r="94" spans="1:16" ht="15" x14ac:dyDescent="0.2">
      <c r="A94" s="66" t="s">
        <v>47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M94" s="1"/>
      <c r="N94" s="1"/>
      <c r="O94" s="1"/>
    </row>
    <row r="95" spans="1:16" ht="18" customHeight="1" x14ac:dyDescent="0.2">
      <c r="A95" s="67" t="s">
        <v>56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M95" s="1"/>
      <c r="N95" s="1"/>
      <c r="O95" s="1"/>
    </row>
    <row r="96" spans="1:16" ht="15" x14ac:dyDescent="0.2">
      <c r="A96" s="66" t="s">
        <v>52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M96" s="1"/>
      <c r="N96" s="1"/>
      <c r="O96" s="1"/>
    </row>
    <row r="97" spans="1:11" s="49" customFormat="1" ht="15" customHeight="1" x14ac:dyDescent="0.2">
      <c r="A97" s="48"/>
      <c r="G97" s="50"/>
      <c r="H97" s="50"/>
      <c r="I97" s="50"/>
      <c r="J97" s="50"/>
      <c r="K97" s="50"/>
    </row>
    <row r="98" spans="1:11" s="51" customFormat="1" ht="43.5" customHeight="1" x14ac:dyDescent="0.25">
      <c r="A98" s="62" t="s">
        <v>3</v>
      </c>
      <c r="B98" s="62" t="s">
        <v>4</v>
      </c>
      <c r="C98" s="62"/>
      <c r="D98" s="62"/>
      <c r="E98" s="62"/>
      <c r="F98" s="62"/>
      <c r="G98" s="62"/>
      <c r="H98" s="60" t="s">
        <v>7</v>
      </c>
      <c r="I98" s="56" t="s">
        <v>48</v>
      </c>
      <c r="J98" s="57"/>
      <c r="K98" s="58"/>
    </row>
    <row r="99" spans="1:11" s="51" customFormat="1" ht="43.5" customHeight="1" x14ac:dyDescent="0.25">
      <c r="A99" s="62"/>
      <c r="B99" s="62"/>
      <c r="C99" s="62"/>
      <c r="D99" s="62"/>
      <c r="E99" s="62"/>
      <c r="F99" s="62"/>
      <c r="G99" s="62"/>
      <c r="H99" s="61"/>
      <c r="I99" s="52" t="s">
        <v>49</v>
      </c>
      <c r="J99" s="52" t="s">
        <v>50</v>
      </c>
      <c r="K99" s="52" t="s">
        <v>51</v>
      </c>
    </row>
    <row r="100" spans="1:11" s="53" customFormat="1" ht="10.5" x14ac:dyDescent="0.25">
      <c r="A100" s="13">
        <v>1</v>
      </c>
      <c r="B100" s="76">
        <v>2</v>
      </c>
      <c r="C100" s="77"/>
      <c r="D100" s="77"/>
      <c r="E100" s="77"/>
      <c r="F100" s="77"/>
      <c r="G100" s="78"/>
      <c r="H100" s="55">
        <v>3</v>
      </c>
      <c r="I100" s="55">
        <v>4</v>
      </c>
      <c r="J100" s="55">
        <v>5</v>
      </c>
      <c r="K100" s="55">
        <v>6</v>
      </c>
    </row>
    <row r="101" spans="1:11" s="21" customFormat="1" ht="15" x14ac:dyDescent="0.25">
      <c r="A101" s="16">
        <v>1</v>
      </c>
      <c r="B101" s="59" t="s">
        <v>10</v>
      </c>
      <c r="C101" s="59"/>
      <c r="D101" s="59"/>
      <c r="E101" s="59"/>
      <c r="F101" s="59"/>
      <c r="G101" s="59"/>
      <c r="H101" s="20"/>
      <c r="I101" s="19">
        <f>D13</f>
        <v>530414.46</v>
      </c>
      <c r="J101" s="19">
        <f>J102+J103+J104+J106</f>
        <v>156191.60166666665</v>
      </c>
      <c r="K101" s="19">
        <f>K102+K103+K104+K106</f>
        <v>260972.38666666669</v>
      </c>
    </row>
    <row r="102" spans="1:11" s="21" customFormat="1" ht="15" x14ac:dyDescent="0.25">
      <c r="A102" s="16">
        <v>2</v>
      </c>
      <c r="B102" s="59" t="s">
        <v>11</v>
      </c>
      <c r="C102" s="59"/>
      <c r="D102" s="59"/>
      <c r="E102" s="59"/>
      <c r="F102" s="59"/>
      <c r="G102" s="59"/>
      <c r="H102" s="16"/>
      <c r="I102" s="19">
        <f t="shared" ref="I102:I165" si="21">D14</f>
        <v>0</v>
      </c>
      <c r="J102" s="19">
        <f t="shared" ref="I102:K103" si="22">J108+J162+J168+J174</f>
        <v>0</v>
      </c>
      <c r="K102" s="19">
        <f t="shared" si="22"/>
        <v>0</v>
      </c>
    </row>
    <row r="103" spans="1:11" s="21" customFormat="1" ht="15" x14ac:dyDescent="0.25">
      <c r="A103" s="16">
        <v>3</v>
      </c>
      <c r="B103" s="59" t="s">
        <v>12</v>
      </c>
      <c r="C103" s="59"/>
      <c r="D103" s="59"/>
      <c r="E103" s="59"/>
      <c r="F103" s="59"/>
      <c r="G103" s="59"/>
      <c r="H103" s="16"/>
      <c r="I103" s="19">
        <f t="shared" si="21"/>
        <v>56066.770000000011</v>
      </c>
      <c r="J103" s="19">
        <f t="shared" si="22"/>
        <v>12222.291666666668</v>
      </c>
      <c r="K103" s="19">
        <f t="shared" si="22"/>
        <v>45681.436666666676</v>
      </c>
    </row>
    <row r="104" spans="1:11" s="21" customFormat="1" ht="15" x14ac:dyDescent="0.25">
      <c r="A104" s="16">
        <v>4</v>
      </c>
      <c r="B104" s="59" t="s">
        <v>13</v>
      </c>
      <c r="C104" s="59"/>
      <c r="D104" s="59"/>
      <c r="E104" s="59"/>
      <c r="F104" s="59"/>
      <c r="G104" s="59"/>
      <c r="H104" s="16"/>
      <c r="I104" s="19">
        <f t="shared" si="21"/>
        <v>474347.68999999994</v>
      </c>
      <c r="J104" s="19">
        <f>ROUND(J110+J164+J170+J176,2)</f>
        <v>143969.31</v>
      </c>
      <c r="K104" s="19">
        <f>ROUND(K110+K164+K170+K176,2)</f>
        <v>215290.95</v>
      </c>
    </row>
    <row r="105" spans="1:11" s="21" customFormat="1" ht="15" customHeight="1" x14ac:dyDescent="0.25">
      <c r="A105" s="16">
        <v>5</v>
      </c>
      <c r="B105" s="59" t="s">
        <v>14</v>
      </c>
      <c r="C105" s="59"/>
      <c r="D105" s="59"/>
      <c r="E105" s="59"/>
      <c r="F105" s="59"/>
      <c r="G105" s="59"/>
      <c r="H105" s="16"/>
      <c r="I105" s="19">
        <f t="shared" si="21"/>
        <v>0</v>
      </c>
      <c r="J105" s="19">
        <f>J285+J165+J171+J179</f>
        <v>0</v>
      </c>
      <c r="K105" s="19">
        <f>K285+K165+K171+K179</f>
        <v>0</v>
      </c>
    </row>
    <row r="106" spans="1:11" s="21" customFormat="1" ht="15" x14ac:dyDescent="0.25">
      <c r="A106" s="16">
        <v>6</v>
      </c>
      <c r="B106" s="59" t="s">
        <v>15</v>
      </c>
      <c r="C106" s="59"/>
      <c r="D106" s="59"/>
      <c r="E106" s="59"/>
      <c r="F106" s="59"/>
      <c r="G106" s="59"/>
      <c r="H106" s="16"/>
      <c r="I106" s="19">
        <f t="shared" si="21"/>
        <v>0</v>
      </c>
      <c r="J106" s="19">
        <f>J286+J166+J172+J180</f>
        <v>0</v>
      </c>
      <c r="K106" s="19">
        <f>K286+K166+K172+K180</f>
        <v>0</v>
      </c>
    </row>
    <row r="107" spans="1:11" s="21" customFormat="1" ht="60" customHeight="1" x14ac:dyDescent="0.25">
      <c r="A107" s="16">
        <v>7</v>
      </c>
      <c r="B107" s="59" t="s">
        <v>32</v>
      </c>
      <c r="C107" s="59"/>
      <c r="D107" s="59"/>
      <c r="E107" s="59"/>
      <c r="F107" s="59"/>
      <c r="G107" s="59"/>
      <c r="H107" s="16" t="s">
        <v>38</v>
      </c>
      <c r="I107" s="19">
        <f t="shared" si="21"/>
        <v>328053.14</v>
      </c>
      <c r="J107" s="19">
        <f>SUM(J108:J110,J112)</f>
        <v>72149.72</v>
      </c>
      <c r="K107" s="19">
        <f>SUM(K108:K110,K112)</f>
        <v>126452.07</v>
      </c>
    </row>
    <row r="108" spans="1:11" s="21" customFormat="1" ht="15" customHeight="1" x14ac:dyDescent="0.25">
      <c r="A108" s="16">
        <v>8</v>
      </c>
      <c r="B108" s="59" t="s">
        <v>11</v>
      </c>
      <c r="C108" s="59"/>
      <c r="D108" s="59"/>
      <c r="E108" s="59"/>
      <c r="F108" s="59"/>
      <c r="G108" s="59"/>
      <c r="H108" s="16"/>
      <c r="I108" s="19">
        <f t="shared" si="21"/>
        <v>0</v>
      </c>
      <c r="J108" s="19">
        <f t="shared" ref="I108:K109" si="23">J114+J120+J126+J132+J144+J156+J138+J150</f>
        <v>0</v>
      </c>
      <c r="K108" s="19">
        <f t="shared" si="23"/>
        <v>0</v>
      </c>
    </row>
    <row r="109" spans="1:11" s="21" customFormat="1" ht="15" customHeight="1" x14ac:dyDescent="0.25">
      <c r="A109" s="16">
        <v>9</v>
      </c>
      <c r="B109" s="59" t="s">
        <v>12</v>
      </c>
      <c r="C109" s="59"/>
      <c r="D109" s="59"/>
      <c r="E109" s="59"/>
      <c r="F109" s="59"/>
      <c r="G109" s="59"/>
      <c r="H109" s="16"/>
      <c r="I109" s="19">
        <f t="shared" si="21"/>
        <v>26072.47</v>
      </c>
      <c r="J109" s="19">
        <f t="shared" si="23"/>
        <v>0</v>
      </c>
      <c r="K109" s="19">
        <f t="shared" si="23"/>
        <v>26072.47</v>
      </c>
    </row>
    <row r="110" spans="1:11" s="21" customFormat="1" ht="15" customHeight="1" x14ac:dyDescent="0.25">
      <c r="A110" s="16">
        <v>10</v>
      </c>
      <c r="B110" s="59" t="s">
        <v>13</v>
      </c>
      <c r="C110" s="59"/>
      <c r="D110" s="59"/>
      <c r="E110" s="59"/>
      <c r="F110" s="59"/>
      <c r="G110" s="59"/>
      <c r="H110" s="19"/>
      <c r="I110" s="19">
        <f t="shared" si="21"/>
        <v>301980.67000000004</v>
      </c>
      <c r="J110" s="19">
        <f t="shared" ref="J110:K112" si="24">J116+J122+J128+J134+J146+J158+J140+J152</f>
        <v>72149.72</v>
      </c>
      <c r="K110" s="19">
        <f t="shared" si="24"/>
        <v>100379.6</v>
      </c>
    </row>
    <row r="111" spans="1:11" s="21" customFormat="1" ht="15" customHeight="1" x14ac:dyDescent="0.25">
      <c r="A111" s="16">
        <v>11</v>
      </c>
      <c r="B111" s="59" t="s">
        <v>14</v>
      </c>
      <c r="C111" s="59"/>
      <c r="D111" s="59"/>
      <c r="E111" s="59"/>
      <c r="F111" s="59"/>
      <c r="G111" s="59"/>
      <c r="H111" s="16"/>
      <c r="I111" s="19">
        <f t="shared" si="21"/>
        <v>0</v>
      </c>
      <c r="J111" s="19">
        <f t="shared" si="24"/>
        <v>0</v>
      </c>
      <c r="K111" s="19">
        <f t="shared" si="24"/>
        <v>0</v>
      </c>
    </row>
    <row r="112" spans="1:11" s="21" customFormat="1" ht="15" customHeight="1" x14ac:dyDescent="0.25">
      <c r="A112" s="16">
        <v>12</v>
      </c>
      <c r="B112" s="59" t="s">
        <v>15</v>
      </c>
      <c r="C112" s="59"/>
      <c r="D112" s="59"/>
      <c r="E112" s="59"/>
      <c r="F112" s="59"/>
      <c r="G112" s="59"/>
      <c r="H112" s="16"/>
      <c r="I112" s="19">
        <f t="shared" si="21"/>
        <v>0</v>
      </c>
      <c r="J112" s="19">
        <f t="shared" si="24"/>
        <v>0</v>
      </c>
      <c r="K112" s="19">
        <f t="shared" si="24"/>
        <v>0</v>
      </c>
    </row>
    <row r="113" spans="1:11" s="21" customFormat="1" ht="15" customHeight="1" x14ac:dyDescent="0.25">
      <c r="A113" s="16">
        <v>13</v>
      </c>
      <c r="B113" s="59" t="s">
        <v>45</v>
      </c>
      <c r="C113" s="59"/>
      <c r="D113" s="59"/>
      <c r="E113" s="59"/>
      <c r="F113" s="59"/>
      <c r="G113" s="59"/>
      <c r="H113" s="16"/>
      <c r="I113" s="19">
        <f t="shared" si="21"/>
        <v>225746.09999999998</v>
      </c>
      <c r="J113" s="19">
        <f>SUM(J114:J118)-J117</f>
        <v>33496.39</v>
      </c>
      <c r="K113" s="19">
        <f>SUM(K114:K118)-K117</f>
        <v>53595.03</v>
      </c>
    </row>
    <row r="114" spans="1:11" s="21" customFormat="1" ht="15" customHeight="1" x14ac:dyDescent="0.25">
      <c r="A114" s="16">
        <v>14</v>
      </c>
      <c r="B114" s="59" t="s">
        <v>11</v>
      </c>
      <c r="C114" s="59"/>
      <c r="D114" s="59"/>
      <c r="E114" s="59"/>
      <c r="F114" s="59"/>
      <c r="G114" s="59"/>
      <c r="H114" s="16"/>
      <c r="I114" s="19">
        <f t="shared" si="21"/>
        <v>0</v>
      </c>
      <c r="J114" s="19">
        <v>0</v>
      </c>
      <c r="K114" s="19">
        <v>0</v>
      </c>
    </row>
    <row r="115" spans="1:11" s="21" customFormat="1" ht="15" customHeight="1" x14ac:dyDescent="0.25">
      <c r="A115" s="16">
        <v>15</v>
      </c>
      <c r="B115" s="59" t="s">
        <v>12</v>
      </c>
      <c r="C115" s="59"/>
      <c r="D115" s="59"/>
      <c r="E115" s="59"/>
      <c r="F115" s="59"/>
      <c r="G115" s="59"/>
      <c r="H115" s="16"/>
      <c r="I115" s="19">
        <f t="shared" si="21"/>
        <v>0</v>
      </c>
      <c r="J115" s="19">
        <v>0</v>
      </c>
      <c r="K115" s="19">
        <v>0</v>
      </c>
    </row>
    <row r="116" spans="1:11" s="21" customFormat="1" ht="15" customHeight="1" x14ac:dyDescent="0.25">
      <c r="A116" s="16">
        <v>16</v>
      </c>
      <c r="B116" s="59" t="s">
        <v>13</v>
      </c>
      <c r="C116" s="59"/>
      <c r="D116" s="59"/>
      <c r="E116" s="59"/>
      <c r="F116" s="59"/>
      <c r="G116" s="59"/>
      <c r="H116" s="16"/>
      <c r="I116" s="19">
        <f t="shared" si="21"/>
        <v>225746.09999999998</v>
      </c>
      <c r="J116" s="19">
        <v>33496.39</v>
      </c>
      <c r="K116" s="19">
        <v>53595.03</v>
      </c>
    </row>
    <row r="117" spans="1:11" s="21" customFormat="1" ht="15" customHeight="1" x14ac:dyDescent="0.25">
      <c r="A117" s="16">
        <v>17</v>
      </c>
      <c r="B117" s="63" t="s">
        <v>14</v>
      </c>
      <c r="C117" s="64"/>
      <c r="D117" s="64"/>
      <c r="E117" s="64"/>
      <c r="F117" s="64"/>
      <c r="G117" s="65"/>
      <c r="H117" s="16"/>
      <c r="I117" s="19">
        <f t="shared" si="21"/>
        <v>0</v>
      </c>
      <c r="J117" s="19">
        <v>0</v>
      </c>
      <c r="K117" s="19">
        <v>0</v>
      </c>
    </row>
    <row r="118" spans="1:11" s="21" customFormat="1" ht="15" customHeight="1" x14ac:dyDescent="0.25">
      <c r="A118" s="16">
        <v>18</v>
      </c>
      <c r="B118" s="63" t="s">
        <v>15</v>
      </c>
      <c r="C118" s="64"/>
      <c r="D118" s="64"/>
      <c r="E118" s="64"/>
      <c r="F118" s="64"/>
      <c r="G118" s="65"/>
      <c r="H118" s="16"/>
      <c r="I118" s="19">
        <f t="shared" si="21"/>
        <v>0</v>
      </c>
      <c r="J118" s="19">
        <v>0</v>
      </c>
      <c r="K118" s="19">
        <v>0</v>
      </c>
    </row>
    <row r="119" spans="1:11" s="21" customFormat="1" ht="15" customHeight="1" x14ac:dyDescent="0.25">
      <c r="A119" s="16">
        <v>19</v>
      </c>
      <c r="B119" s="63" t="s">
        <v>28</v>
      </c>
      <c r="C119" s="64"/>
      <c r="D119" s="64"/>
      <c r="E119" s="64"/>
      <c r="F119" s="64"/>
      <c r="G119" s="65"/>
      <c r="H119" s="19"/>
      <c r="I119" s="19">
        <f t="shared" si="21"/>
        <v>25610.74</v>
      </c>
      <c r="J119" s="19">
        <f>SUM(J120:J124)-J123</f>
        <v>0</v>
      </c>
      <c r="K119" s="19">
        <f>SUM(K120:K124)-K123</f>
        <v>25610.74</v>
      </c>
    </row>
    <row r="120" spans="1:11" s="21" customFormat="1" ht="15" x14ac:dyDescent="0.25">
      <c r="A120" s="16">
        <v>20</v>
      </c>
      <c r="B120" s="63" t="s">
        <v>11</v>
      </c>
      <c r="C120" s="64"/>
      <c r="D120" s="64"/>
      <c r="E120" s="64"/>
      <c r="F120" s="64"/>
      <c r="G120" s="65"/>
      <c r="H120" s="16"/>
      <c r="I120" s="19">
        <f t="shared" si="21"/>
        <v>0</v>
      </c>
      <c r="J120" s="19">
        <v>0</v>
      </c>
      <c r="K120" s="19">
        <v>0</v>
      </c>
    </row>
    <row r="121" spans="1:11" s="21" customFormat="1" ht="15" customHeight="1" x14ac:dyDescent="0.25">
      <c r="A121" s="16">
        <v>21</v>
      </c>
      <c r="B121" s="63" t="s">
        <v>12</v>
      </c>
      <c r="C121" s="64"/>
      <c r="D121" s="64"/>
      <c r="E121" s="64"/>
      <c r="F121" s="64"/>
      <c r="G121" s="65"/>
      <c r="H121" s="16"/>
      <c r="I121" s="19">
        <f t="shared" si="21"/>
        <v>20669.22</v>
      </c>
      <c r="J121" s="19">
        <v>0</v>
      </c>
      <c r="K121" s="19">
        <v>20669.22</v>
      </c>
    </row>
    <row r="122" spans="1:11" s="21" customFormat="1" ht="15" customHeight="1" x14ac:dyDescent="0.25">
      <c r="A122" s="16">
        <v>22</v>
      </c>
      <c r="B122" s="63" t="s">
        <v>13</v>
      </c>
      <c r="C122" s="64"/>
      <c r="D122" s="64"/>
      <c r="E122" s="64"/>
      <c r="F122" s="64"/>
      <c r="G122" s="65"/>
      <c r="H122" s="16"/>
      <c r="I122" s="19">
        <f t="shared" si="21"/>
        <v>4941.5200000000004</v>
      </c>
      <c r="J122" s="19">
        <v>0</v>
      </c>
      <c r="K122" s="19">
        <v>4941.5200000000004</v>
      </c>
    </row>
    <row r="123" spans="1:11" s="21" customFormat="1" ht="15" customHeight="1" x14ac:dyDescent="0.25">
      <c r="A123" s="16">
        <v>23</v>
      </c>
      <c r="B123" s="63" t="s">
        <v>14</v>
      </c>
      <c r="C123" s="64"/>
      <c r="D123" s="64"/>
      <c r="E123" s="64"/>
      <c r="F123" s="64"/>
      <c r="G123" s="65"/>
      <c r="H123" s="16"/>
      <c r="I123" s="19">
        <f t="shared" si="21"/>
        <v>0</v>
      </c>
      <c r="J123" s="19">
        <v>0</v>
      </c>
      <c r="K123" s="19">
        <v>0</v>
      </c>
    </row>
    <row r="124" spans="1:11" s="21" customFormat="1" ht="15" customHeight="1" x14ac:dyDescent="0.25">
      <c r="A124" s="16">
        <v>24</v>
      </c>
      <c r="B124" s="63" t="s">
        <v>15</v>
      </c>
      <c r="C124" s="64"/>
      <c r="D124" s="64"/>
      <c r="E124" s="64"/>
      <c r="F124" s="64"/>
      <c r="G124" s="65"/>
      <c r="H124" s="16"/>
      <c r="I124" s="19">
        <f t="shared" si="21"/>
        <v>0</v>
      </c>
      <c r="J124" s="19">
        <v>0</v>
      </c>
      <c r="K124" s="19">
        <v>0</v>
      </c>
    </row>
    <row r="125" spans="1:11" s="21" customFormat="1" ht="15" customHeight="1" x14ac:dyDescent="0.25">
      <c r="A125" s="16">
        <v>25</v>
      </c>
      <c r="B125" s="63" t="s">
        <v>29</v>
      </c>
      <c r="C125" s="64"/>
      <c r="D125" s="64"/>
      <c r="E125" s="64"/>
      <c r="F125" s="64"/>
      <c r="G125" s="65"/>
      <c r="H125" s="19"/>
      <c r="I125" s="19">
        <f t="shared" si="21"/>
        <v>6592.97</v>
      </c>
      <c r="J125" s="19">
        <f>SUM(J126:J130)-J129</f>
        <v>0</v>
      </c>
      <c r="K125" s="19">
        <f>SUM(K126:K130)-K129</f>
        <v>6592.97</v>
      </c>
    </row>
    <row r="126" spans="1:11" s="21" customFormat="1" ht="15" x14ac:dyDescent="0.25">
      <c r="A126" s="16">
        <v>26</v>
      </c>
      <c r="B126" s="79" t="s">
        <v>11</v>
      </c>
      <c r="C126" s="80"/>
      <c r="D126" s="80"/>
      <c r="E126" s="80"/>
      <c r="F126" s="80"/>
      <c r="G126" s="81"/>
      <c r="H126" s="16"/>
      <c r="I126" s="19">
        <f t="shared" si="21"/>
        <v>0</v>
      </c>
      <c r="J126" s="19">
        <v>0</v>
      </c>
      <c r="K126" s="19">
        <v>0</v>
      </c>
    </row>
    <row r="127" spans="1:11" s="21" customFormat="1" ht="15" customHeight="1" x14ac:dyDescent="0.25">
      <c r="A127" s="16">
        <v>27</v>
      </c>
      <c r="B127" s="79" t="s">
        <v>12</v>
      </c>
      <c r="C127" s="80"/>
      <c r="D127" s="80"/>
      <c r="E127" s="80"/>
      <c r="F127" s="80"/>
      <c r="G127" s="81"/>
      <c r="H127" s="16"/>
      <c r="I127" s="19">
        <f t="shared" si="21"/>
        <v>5403.25</v>
      </c>
      <c r="J127" s="19">
        <v>0</v>
      </c>
      <c r="K127" s="19">
        <v>5403.25</v>
      </c>
    </row>
    <row r="128" spans="1:11" s="21" customFormat="1" ht="15" customHeight="1" x14ac:dyDescent="0.25">
      <c r="A128" s="16">
        <v>28</v>
      </c>
      <c r="B128" s="79" t="s">
        <v>13</v>
      </c>
      <c r="C128" s="80"/>
      <c r="D128" s="80"/>
      <c r="E128" s="80"/>
      <c r="F128" s="80"/>
      <c r="G128" s="81"/>
      <c r="H128" s="16"/>
      <c r="I128" s="19">
        <f t="shared" si="21"/>
        <v>1189.72</v>
      </c>
      <c r="J128" s="19">
        <v>0</v>
      </c>
      <c r="K128" s="19">
        <v>1189.72</v>
      </c>
    </row>
    <row r="129" spans="1:11" s="21" customFormat="1" ht="15" customHeight="1" x14ac:dyDescent="0.25">
      <c r="A129" s="16">
        <v>29</v>
      </c>
      <c r="B129" s="79" t="s">
        <v>14</v>
      </c>
      <c r="C129" s="80"/>
      <c r="D129" s="80"/>
      <c r="E129" s="80"/>
      <c r="F129" s="80"/>
      <c r="G129" s="81"/>
      <c r="H129" s="16"/>
      <c r="I129" s="19">
        <f t="shared" si="21"/>
        <v>0</v>
      </c>
      <c r="J129" s="19">
        <v>0</v>
      </c>
      <c r="K129" s="19">
        <v>0</v>
      </c>
    </row>
    <row r="130" spans="1:11" s="21" customFormat="1" ht="15" customHeight="1" x14ac:dyDescent="0.25">
      <c r="A130" s="16">
        <v>30</v>
      </c>
      <c r="B130" s="79" t="s">
        <v>15</v>
      </c>
      <c r="C130" s="80"/>
      <c r="D130" s="80"/>
      <c r="E130" s="80"/>
      <c r="F130" s="80"/>
      <c r="G130" s="81"/>
      <c r="H130" s="16"/>
      <c r="I130" s="19">
        <f t="shared" si="21"/>
        <v>0</v>
      </c>
      <c r="J130" s="19">
        <v>0</v>
      </c>
      <c r="K130" s="19">
        <v>0</v>
      </c>
    </row>
    <row r="131" spans="1:11" s="21" customFormat="1" ht="15" customHeight="1" x14ac:dyDescent="0.25">
      <c r="A131" s="16">
        <v>31</v>
      </c>
      <c r="B131" s="63" t="s">
        <v>40</v>
      </c>
      <c r="C131" s="64"/>
      <c r="D131" s="64"/>
      <c r="E131" s="64"/>
      <c r="F131" s="64"/>
      <c r="G131" s="65"/>
      <c r="H131" s="16"/>
      <c r="I131" s="19">
        <f t="shared" si="21"/>
        <v>38224.33</v>
      </c>
      <c r="J131" s="19">
        <f>SUM(J132:J136)-J135</f>
        <v>38224.33</v>
      </c>
      <c r="K131" s="19">
        <f>SUM(K132:K136)-K135</f>
        <v>38224.33</v>
      </c>
    </row>
    <row r="132" spans="1:11" s="21" customFormat="1" ht="15" x14ac:dyDescent="0.25">
      <c r="A132" s="16">
        <v>32</v>
      </c>
      <c r="B132" s="63" t="s">
        <v>11</v>
      </c>
      <c r="C132" s="64"/>
      <c r="D132" s="64"/>
      <c r="E132" s="64"/>
      <c r="F132" s="64"/>
      <c r="G132" s="65"/>
      <c r="H132" s="16"/>
      <c r="I132" s="19">
        <f t="shared" si="21"/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v>33</v>
      </c>
      <c r="B133" s="63" t="s">
        <v>12</v>
      </c>
      <c r="C133" s="64"/>
      <c r="D133" s="64"/>
      <c r="E133" s="64"/>
      <c r="F133" s="64"/>
      <c r="G133" s="65"/>
      <c r="H133" s="16"/>
      <c r="I133" s="19">
        <f>D45</f>
        <v>0</v>
      </c>
      <c r="J133" s="19">
        <v>0</v>
      </c>
      <c r="K133" s="19">
        <v>0</v>
      </c>
    </row>
    <row r="134" spans="1:11" s="21" customFormat="1" ht="15" customHeight="1" x14ac:dyDescent="0.25">
      <c r="A134" s="16">
        <v>34</v>
      </c>
      <c r="B134" s="63" t="s">
        <v>13</v>
      </c>
      <c r="C134" s="64"/>
      <c r="D134" s="64"/>
      <c r="E134" s="64"/>
      <c r="F134" s="64"/>
      <c r="G134" s="65"/>
      <c r="H134" s="16"/>
      <c r="I134" s="19">
        <f t="shared" si="21"/>
        <v>38224.33</v>
      </c>
      <c r="J134" s="19">
        <v>38224.33</v>
      </c>
      <c r="K134" s="19">
        <v>38224.33</v>
      </c>
    </row>
    <row r="135" spans="1:11" s="21" customFormat="1" ht="15" customHeight="1" x14ac:dyDescent="0.25">
      <c r="A135" s="16">
        <v>35</v>
      </c>
      <c r="B135" s="63" t="s">
        <v>14</v>
      </c>
      <c r="C135" s="64"/>
      <c r="D135" s="64"/>
      <c r="E135" s="64"/>
      <c r="F135" s="64"/>
      <c r="G135" s="65"/>
      <c r="H135" s="16"/>
      <c r="I135" s="19">
        <f t="shared" si="21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v>36</v>
      </c>
      <c r="B136" s="63" t="s">
        <v>15</v>
      </c>
      <c r="C136" s="64"/>
      <c r="D136" s="64"/>
      <c r="E136" s="64"/>
      <c r="F136" s="64"/>
      <c r="G136" s="65"/>
      <c r="H136" s="16"/>
      <c r="I136" s="19">
        <f t="shared" si="21"/>
        <v>0</v>
      </c>
      <c r="J136" s="19">
        <v>0</v>
      </c>
      <c r="K136" s="19">
        <v>0</v>
      </c>
    </row>
    <row r="137" spans="1:11" s="21" customFormat="1" ht="30" customHeight="1" x14ac:dyDescent="0.25">
      <c r="A137" s="16">
        <v>37</v>
      </c>
      <c r="B137" s="63" t="s">
        <v>41</v>
      </c>
      <c r="C137" s="64"/>
      <c r="D137" s="64"/>
      <c r="E137" s="64"/>
      <c r="F137" s="64"/>
      <c r="G137" s="65"/>
      <c r="H137" s="16"/>
      <c r="I137" s="19">
        <f t="shared" si="21"/>
        <v>0</v>
      </c>
      <c r="J137" s="19">
        <f>SUM(J138:J142)-J141</f>
        <v>0</v>
      </c>
      <c r="K137" s="19">
        <f>SUM(K138:K142)-K141</f>
        <v>0</v>
      </c>
    </row>
    <row r="138" spans="1:11" s="21" customFormat="1" ht="15" x14ac:dyDescent="0.25">
      <c r="A138" s="16">
        <v>38</v>
      </c>
      <c r="B138" s="63" t="s">
        <v>11</v>
      </c>
      <c r="C138" s="64"/>
      <c r="D138" s="64"/>
      <c r="E138" s="64"/>
      <c r="F138" s="64"/>
      <c r="G138" s="65"/>
      <c r="H138" s="16"/>
      <c r="I138" s="19">
        <f t="shared" si="21"/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v>39</v>
      </c>
      <c r="B139" s="63" t="s">
        <v>12</v>
      </c>
      <c r="C139" s="64"/>
      <c r="D139" s="64"/>
      <c r="E139" s="64"/>
      <c r="F139" s="64"/>
      <c r="G139" s="65"/>
      <c r="H139" s="16"/>
      <c r="I139" s="19">
        <f t="shared" si="21"/>
        <v>0</v>
      </c>
      <c r="J139" s="19">
        <v>0</v>
      </c>
      <c r="K139" s="19">
        <v>0</v>
      </c>
    </row>
    <row r="140" spans="1:11" s="21" customFormat="1" ht="15" customHeight="1" x14ac:dyDescent="0.25">
      <c r="A140" s="16">
        <v>40</v>
      </c>
      <c r="B140" s="63" t="s">
        <v>13</v>
      </c>
      <c r="C140" s="64"/>
      <c r="D140" s="64"/>
      <c r="E140" s="64"/>
      <c r="F140" s="64"/>
      <c r="G140" s="65"/>
      <c r="H140" s="16"/>
      <c r="I140" s="19">
        <f t="shared" si="21"/>
        <v>0</v>
      </c>
      <c r="J140" s="19">
        <v>0</v>
      </c>
      <c r="K140" s="19">
        <v>0</v>
      </c>
    </row>
    <row r="141" spans="1:11" s="21" customFormat="1" ht="15" customHeight="1" x14ac:dyDescent="0.25">
      <c r="A141" s="16">
        <v>41</v>
      </c>
      <c r="B141" s="63" t="s">
        <v>14</v>
      </c>
      <c r="C141" s="64"/>
      <c r="D141" s="64"/>
      <c r="E141" s="64"/>
      <c r="F141" s="64"/>
      <c r="G141" s="65"/>
      <c r="H141" s="16"/>
      <c r="I141" s="19">
        <f t="shared" si="21"/>
        <v>0</v>
      </c>
      <c r="J141" s="19">
        <v>0</v>
      </c>
      <c r="K141" s="19">
        <v>0</v>
      </c>
    </row>
    <row r="142" spans="1:11" s="21" customFormat="1" ht="15" customHeight="1" x14ac:dyDescent="0.25">
      <c r="A142" s="16">
        <v>42</v>
      </c>
      <c r="B142" s="63" t="s">
        <v>15</v>
      </c>
      <c r="C142" s="64"/>
      <c r="D142" s="64"/>
      <c r="E142" s="64"/>
      <c r="F142" s="64"/>
      <c r="G142" s="65"/>
      <c r="H142" s="16"/>
      <c r="I142" s="19">
        <f t="shared" si="21"/>
        <v>0</v>
      </c>
      <c r="J142" s="19">
        <v>0</v>
      </c>
      <c r="K142" s="19">
        <v>0</v>
      </c>
    </row>
    <row r="143" spans="1:11" s="21" customFormat="1" ht="30" customHeight="1" x14ac:dyDescent="0.25">
      <c r="A143" s="16">
        <v>43</v>
      </c>
      <c r="B143" s="63" t="s">
        <v>42</v>
      </c>
      <c r="C143" s="64"/>
      <c r="D143" s="64"/>
      <c r="E143" s="64"/>
      <c r="F143" s="64"/>
      <c r="G143" s="65"/>
      <c r="H143" s="16"/>
      <c r="I143" s="19">
        <f t="shared" si="21"/>
        <v>9000</v>
      </c>
      <c r="J143" s="19">
        <f>SUM(J144:J148)-J147</f>
        <v>0</v>
      </c>
      <c r="K143" s="19">
        <f>SUM(K144:K148)-K147</f>
        <v>0</v>
      </c>
    </row>
    <row r="144" spans="1:11" s="21" customFormat="1" ht="15" x14ac:dyDescent="0.25">
      <c r="A144" s="16">
        <v>44</v>
      </c>
      <c r="B144" s="63" t="s">
        <v>11</v>
      </c>
      <c r="C144" s="64"/>
      <c r="D144" s="64"/>
      <c r="E144" s="64"/>
      <c r="F144" s="64"/>
      <c r="G144" s="65"/>
      <c r="H144" s="16"/>
      <c r="I144" s="19">
        <f t="shared" si="21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45</v>
      </c>
      <c r="B145" s="63" t="s">
        <v>12</v>
      </c>
      <c r="C145" s="64"/>
      <c r="D145" s="64"/>
      <c r="E145" s="64"/>
      <c r="F145" s="64"/>
      <c r="G145" s="65"/>
      <c r="H145" s="16"/>
      <c r="I145" s="19">
        <f t="shared" si="21"/>
        <v>0</v>
      </c>
      <c r="J145" s="19">
        <v>0</v>
      </c>
      <c r="K145" s="19">
        <v>0</v>
      </c>
    </row>
    <row r="146" spans="1:11" s="21" customFormat="1" ht="15" customHeight="1" x14ac:dyDescent="0.25">
      <c r="A146" s="16">
        <v>46</v>
      </c>
      <c r="B146" s="63" t="s">
        <v>13</v>
      </c>
      <c r="C146" s="64"/>
      <c r="D146" s="64"/>
      <c r="E146" s="64"/>
      <c r="F146" s="64"/>
      <c r="G146" s="65"/>
      <c r="H146" s="16"/>
      <c r="I146" s="19">
        <f t="shared" si="21"/>
        <v>9000</v>
      </c>
      <c r="J146" s="19">
        <v>0</v>
      </c>
      <c r="K146" s="19">
        <v>0</v>
      </c>
    </row>
    <row r="147" spans="1:11" s="21" customFormat="1" ht="15" customHeight="1" x14ac:dyDescent="0.25">
      <c r="A147" s="16">
        <v>47</v>
      </c>
      <c r="B147" s="63" t="s">
        <v>14</v>
      </c>
      <c r="C147" s="64"/>
      <c r="D147" s="64"/>
      <c r="E147" s="64"/>
      <c r="F147" s="64"/>
      <c r="G147" s="65"/>
      <c r="H147" s="16"/>
      <c r="I147" s="19">
        <f t="shared" si="21"/>
        <v>0</v>
      </c>
      <c r="J147" s="19">
        <v>0</v>
      </c>
      <c r="K147" s="19">
        <v>0</v>
      </c>
    </row>
    <row r="148" spans="1:11" s="21" customFormat="1" ht="15" customHeight="1" x14ac:dyDescent="0.25">
      <c r="A148" s="16">
        <v>48</v>
      </c>
      <c r="B148" s="63" t="s">
        <v>15</v>
      </c>
      <c r="C148" s="64"/>
      <c r="D148" s="64"/>
      <c r="E148" s="64"/>
      <c r="F148" s="64"/>
      <c r="G148" s="65"/>
      <c r="H148" s="16"/>
      <c r="I148" s="19">
        <f t="shared" si="21"/>
        <v>0</v>
      </c>
      <c r="J148" s="19">
        <v>0</v>
      </c>
      <c r="K148" s="19">
        <v>0</v>
      </c>
    </row>
    <row r="149" spans="1:11" s="21" customFormat="1" ht="15" customHeight="1" x14ac:dyDescent="0.25">
      <c r="A149" s="16">
        <v>49</v>
      </c>
      <c r="B149" s="63" t="s">
        <v>43</v>
      </c>
      <c r="C149" s="64"/>
      <c r="D149" s="64"/>
      <c r="E149" s="64"/>
      <c r="F149" s="64"/>
      <c r="G149" s="65"/>
      <c r="H149" s="16"/>
      <c r="I149" s="19">
        <f t="shared" si="21"/>
        <v>8879</v>
      </c>
      <c r="J149" s="19">
        <f>J150+J151+J152+J154</f>
        <v>429</v>
      </c>
      <c r="K149" s="19">
        <f>K150+K151+K152+K154</f>
        <v>429</v>
      </c>
    </row>
    <row r="150" spans="1:11" s="21" customFormat="1" ht="15" x14ac:dyDescent="0.25">
      <c r="A150" s="16">
        <v>50</v>
      </c>
      <c r="B150" s="63" t="s">
        <v>11</v>
      </c>
      <c r="C150" s="64"/>
      <c r="D150" s="64"/>
      <c r="E150" s="64"/>
      <c r="F150" s="64"/>
      <c r="G150" s="65"/>
      <c r="H150" s="16"/>
      <c r="I150" s="19">
        <f t="shared" si="21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51</v>
      </c>
      <c r="B151" s="63" t="s">
        <v>12</v>
      </c>
      <c r="C151" s="64"/>
      <c r="D151" s="64"/>
      <c r="E151" s="64"/>
      <c r="F151" s="64"/>
      <c r="G151" s="65"/>
      <c r="H151" s="16"/>
      <c r="I151" s="19">
        <f>D63</f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52</v>
      </c>
      <c r="B152" s="63" t="s">
        <v>13</v>
      </c>
      <c r="C152" s="64"/>
      <c r="D152" s="64"/>
      <c r="E152" s="64"/>
      <c r="F152" s="64"/>
      <c r="G152" s="65"/>
      <c r="H152" s="16"/>
      <c r="I152" s="19">
        <f t="shared" si="21"/>
        <v>8879</v>
      </c>
      <c r="J152" s="19">
        <v>429</v>
      </c>
      <c r="K152" s="19">
        <v>429</v>
      </c>
    </row>
    <row r="153" spans="1:11" s="21" customFormat="1" ht="15" customHeight="1" x14ac:dyDescent="0.25">
      <c r="A153" s="16">
        <v>53</v>
      </c>
      <c r="B153" s="63" t="s">
        <v>14</v>
      </c>
      <c r="C153" s="64"/>
      <c r="D153" s="64"/>
      <c r="E153" s="64"/>
      <c r="F153" s="64"/>
      <c r="G153" s="65"/>
      <c r="H153" s="16"/>
      <c r="I153" s="19">
        <f t="shared" si="21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54</v>
      </c>
      <c r="B154" s="63" t="s">
        <v>15</v>
      </c>
      <c r="C154" s="64"/>
      <c r="D154" s="64"/>
      <c r="E154" s="64"/>
      <c r="F154" s="64"/>
      <c r="G154" s="65"/>
      <c r="H154" s="16"/>
      <c r="I154" s="19">
        <f t="shared" si="21"/>
        <v>0</v>
      </c>
      <c r="J154" s="19">
        <v>0</v>
      </c>
      <c r="K154" s="19">
        <v>0</v>
      </c>
    </row>
    <row r="155" spans="1:11" s="21" customFormat="1" ht="15" customHeight="1" x14ac:dyDescent="0.25">
      <c r="A155" s="16">
        <v>55</v>
      </c>
      <c r="B155" s="63" t="s">
        <v>44</v>
      </c>
      <c r="C155" s="64"/>
      <c r="D155" s="64"/>
      <c r="E155" s="64"/>
      <c r="F155" s="64"/>
      <c r="G155" s="65"/>
      <c r="H155" s="16"/>
      <c r="I155" s="19">
        <f t="shared" si="21"/>
        <v>14000</v>
      </c>
      <c r="J155" s="19">
        <f>SUM(J156:J160)-J159</f>
        <v>0</v>
      </c>
      <c r="K155" s="19">
        <f>SUM(K156:K160)-K159</f>
        <v>2000</v>
      </c>
    </row>
    <row r="156" spans="1:11" s="21" customFormat="1" ht="15" x14ac:dyDescent="0.25">
      <c r="A156" s="16">
        <v>56</v>
      </c>
      <c r="B156" s="63" t="s">
        <v>11</v>
      </c>
      <c r="C156" s="64"/>
      <c r="D156" s="64"/>
      <c r="E156" s="64"/>
      <c r="F156" s="64"/>
      <c r="G156" s="65"/>
      <c r="H156" s="16"/>
      <c r="I156" s="19">
        <f t="shared" si="21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57</v>
      </c>
      <c r="B157" s="63" t="s">
        <v>12</v>
      </c>
      <c r="C157" s="64"/>
      <c r="D157" s="64"/>
      <c r="E157" s="64"/>
      <c r="F157" s="64"/>
      <c r="G157" s="65"/>
      <c r="H157" s="16"/>
      <c r="I157" s="19">
        <f t="shared" si="21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58</v>
      </c>
      <c r="B158" s="63" t="s">
        <v>13</v>
      </c>
      <c r="C158" s="64"/>
      <c r="D158" s="64"/>
      <c r="E158" s="64"/>
      <c r="F158" s="64"/>
      <c r="G158" s="65"/>
      <c r="H158" s="16"/>
      <c r="I158" s="19">
        <f t="shared" si="21"/>
        <v>14000</v>
      </c>
      <c r="J158" s="19">
        <v>0</v>
      </c>
      <c r="K158" s="19">
        <v>2000</v>
      </c>
    </row>
    <row r="159" spans="1:11" s="21" customFormat="1" ht="15" customHeight="1" x14ac:dyDescent="0.25">
      <c r="A159" s="16">
        <v>59</v>
      </c>
      <c r="B159" s="63" t="s">
        <v>14</v>
      </c>
      <c r="C159" s="64"/>
      <c r="D159" s="64"/>
      <c r="E159" s="64"/>
      <c r="F159" s="64"/>
      <c r="G159" s="65"/>
      <c r="H159" s="16"/>
      <c r="I159" s="19">
        <f t="shared" si="21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60</v>
      </c>
      <c r="B160" s="63" t="s">
        <v>15</v>
      </c>
      <c r="C160" s="64"/>
      <c r="D160" s="64"/>
      <c r="E160" s="64"/>
      <c r="F160" s="64"/>
      <c r="G160" s="65"/>
      <c r="H160" s="16"/>
      <c r="I160" s="19">
        <f t="shared" si="21"/>
        <v>0</v>
      </c>
      <c r="J160" s="19">
        <v>0</v>
      </c>
      <c r="K160" s="19">
        <v>0</v>
      </c>
    </row>
    <row r="161" spans="1:11" s="21" customFormat="1" ht="15" customHeight="1" x14ac:dyDescent="0.25">
      <c r="A161" s="16">
        <v>61</v>
      </c>
      <c r="B161" s="63" t="s">
        <v>33</v>
      </c>
      <c r="C161" s="64"/>
      <c r="D161" s="64"/>
      <c r="E161" s="64"/>
      <c r="F161" s="64"/>
      <c r="G161" s="65"/>
      <c r="H161" s="16" t="s">
        <v>36</v>
      </c>
      <c r="I161" s="19">
        <f t="shared" si="21"/>
        <v>29333.5</v>
      </c>
      <c r="J161" s="19">
        <f>SUM(J162:J166)+J165</f>
        <v>12222.291666666668</v>
      </c>
      <c r="K161" s="19">
        <f>SUM(K162:K166)+K165</f>
        <v>19555.666666666668</v>
      </c>
    </row>
    <row r="162" spans="1:11" s="21" customFormat="1" ht="15" customHeight="1" x14ac:dyDescent="0.25">
      <c r="A162" s="16">
        <v>62</v>
      </c>
      <c r="B162" s="63" t="s">
        <v>11</v>
      </c>
      <c r="C162" s="64"/>
      <c r="D162" s="64"/>
      <c r="E162" s="64"/>
      <c r="F162" s="64"/>
      <c r="G162" s="65"/>
      <c r="H162" s="16"/>
      <c r="I162" s="19">
        <f t="shared" si="21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63</v>
      </c>
      <c r="B163" s="63" t="s">
        <v>12</v>
      </c>
      <c r="C163" s="64"/>
      <c r="D163" s="64"/>
      <c r="E163" s="64"/>
      <c r="F163" s="64"/>
      <c r="G163" s="65"/>
      <c r="H163" s="45"/>
      <c r="I163" s="19">
        <f t="shared" si="21"/>
        <v>29333.5</v>
      </c>
      <c r="J163" s="19">
        <f>I163/12*5</f>
        <v>12222.291666666668</v>
      </c>
      <c r="K163" s="19">
        <f>I163/12*8</f>
        <v>19555.666666666668</v>
      </c>
    </row>
    <row r="164" spans="1:11" s="21" customFormat="1" ht="15" customHeight="1" x14ac:dyDescent="0.25">
      <c r="A164" s="16">
        <v>64</v>
      </c>
      <c r="B164" s="63" t="s">
        <v>13</v>
      </c>
      <c r="C164" s="64"/>
      <c r="D164" s="64"/>
      <c r="E164" s="64"/>
      <c r="F164" s="64"/>
      <c r="G164" s="65"/>
      <c r="H164" s="45"/>
      <c r="I164" s="19">
        <f t="shared" si="21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65</v>
      </c>
      <c r="B165" s="63" t="s">
        <v>14</v>
      </c>
      <c r="C165" s="64"/>
      <c r="D165" s="64"/>
      <c r="E165" s="64"/>
      <c r="F165" s="64"/>
      <c r="G165" s="65"/>
      <c r="H165" s="16"/>
      <c r="I165" s="19">
        <f t="shared" si="21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66</v>
      </c>
      <c r="B166" s="63" t="s">
        <v>15</v>
      </c>
      <c r="C166" s="64"/>
      <c r="D166" s="64"/>
      <c r="E166" s="64"/>
      <c r="F166" s="64"/>
      <c r="G166" s="65"/>
      <c r="H166" s="45"/>
      <c r="I166" s="19">
        <f t="shared" ref="I166:I180" si="25">D78</f>
        <v>0</v>
      </c>
      <c r="J166" s="19">
        <v>0</v>
      </c>
      <c r="K166" s="19">
        <v>0</v>
      </c>
    </row>
    <row r="167" spans="1:11" s="21" customFormat="1" ht="30" customHeight="1" x14ac:dyDescent="0.25">
      <c r="A167" s="16">
        <v>67</v>
      </c>
      <c r="B167" s="63" t="s">
        <v>34</v>
      </c>
      <c r="C167" s="64"/>
      <c r="D167" s="64"/>
      <c r="E167" s="64"/>
      <c r="F167" s="64"/>
      <c r="G167" s="65"/>
      <c r="H167" s="29" t="s">
        <v>37</v>
      </c>
      <c r="I167" s="19">
        <f t="shared" si="25"/>
        <v>660.8</v>
      </c>
      <c r="J167" s="19">
        <f>SUM(J168:J172)-J171</f>
        <v>0</v>
      </c>
      <c r="K167" s="19">
        <f>SUM(K168:K172)-K171</f>
        <v>53.3</v>
      </c>
    </row>
    <row r="168" spans="1:11" s="21" customFormat="1" ht="15" x14ac:dyDescent="0.25">
      <c r="A168" s="16">
        <v>68</v>
      </c>
      <c r="B168" s="63" t="s">
        <v>11</v>
      </c>
      <c r="C168" s="64"/>
      <c r="D168" s="64"/>
      <c r="E168" s="64"/>
      <c r="F168" s="64"/>
      <c r="G168" s="65"/>
      <c r="H168" s="16"/>
      <c r="I168" s="19">
        <f t="shared" si="25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69</v>
      </c>
      <c r="B169" s="63" t="s">
        <v>12</v>
      </c>
      <c r="C169" s="64"/>
      <c r="D169" s="64"/>
      <c r="E169" s="64"/>
      <c r="F169" s="64"/>
      <c r="G169" s="65"/>
      <c r="H169" s="16"/>
      <c r="I169" s="19">
        <f t="shared" si="25"/>
        <v>660.8</v>
      </c>
      <c r="J169" s="19">
        <v>0</v>
      </c>
      <c r="K169" s="19">
        <v>53.3</v>
      </c>
    </row>
    <row r="170" spans="1:11" s="21" customFormat="1" ht="15" customHeight="1" x14ac:dyDescent="0.25">
      <c r="A170" s="16">
        <v>70</v>
      </c>
      <c r="B170" s="63" t="s">
        <v>13</v>
      </c>
      <c r="C170" s="64"/>
      <c r="D170" s="64"/>
      <c r="E170" s="64"/>
      <c r="F170" s="64"/>
      <c r="G170" s="65"/>
      <c r="H170" s="45"/>
      <c r="I170" s="19">
        <f t="shared" si="25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71</v>
      </c>
      <c r="B171" s="63" t="s">
        <v>14</v>
      </c>
      <c r="C171" s="64"/>
      <c r="D171" s="64"/>
      <c r="E171" s="64"/>
      <c r="F171" s="64"/>
      <c r="G171" s="65"/>
      <c r="H171" s="16"/>
      <c r="I171" s="19">
        <f t="shared" si="25"/>
        <v>0</v>
      </c>
      <c r="J171" s="19">
        <v>0</v>
      </c>
      <c r="K171" s="19">
        <v>0</v>
      </c>
    </row>
    <row r="172" spans="1:11" s="21" customFormat="1" ht="15" x14ac:dyDescent="0.25">
      <c r="A172" s="16">
        <v>72</v>
      </c>
      <c r="B172" s="63" t="s">
        <v>15</v>
      </c>
      <c r="C172" s="64"/>
      <c r="D172" s="64"/>
      <c r="E172" s="64"/>
      <c r="F172" s="64"/>
      <c r="G172" s="65"/>
      <c r="H172" s="45"/>
      <c r="I172" s="19">
        <f t="shared" si="25"/>
        <v>0</v>
      </c>
      <c r="J172" s="19">
        <v>0</v>
      </c>
      <c r="K172" s="19">
        <v>0</v>
      </c>
    </row>
    <row r="173" spans="1:11" s="21" customFormat="1" ht="30" customHeight="1" x14ac:dyDescent="0.25">
      <c r="A173" s="16">
        <v>73</v>
      </c>
      <c r="B173" s="63" t="s">
        <v>35</v>
      </c>
      <c r="C173" s="64"/>
      <c r="D173" s="64"/>
      <c r="E173" s="64"/>
      <c r="F173" s="64"/>
      <c r="G173" s="65"/>
      <c r="H173" s="16" t="s">
        <v>17</v>
      </c>
      <c r="I173" s="19">
        <f t="shared" si="25"/>
        <v>172367.01999999996</v>
      </c>
      <c r="J173" s="19">
        <f>SUM(J174:J176,J180)</f>
        <v>71819.591666666674</v>
      </c>
      <c r="K173" s="19">
        <f>SUM(K174:K176,K180)</f>
        <v>114911.34666666666</v>
      </c>
    </row>
    <row r="174" spans="1:11" s="21" customFormat="1" ht="15" customHeight="1" x14ac:dyDescent="0.25">
      <c r="A174" s="16">
        <v>74</v>
      </c>
      <c r="B174" s="63" t="s">
        <v>11</v>
      </c>
      <c r="C174" s="64"/>
      <c r="D174" s="64"/>
      <c r="E174" s="64"/>
      <c r="F174" s="64"/>
      <c r="G174" s="65"/>
      <c r="H174" s="16"/>
      <c r="I174" s="19">
        <f t="shared" si="25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75</v>
      </c>
      <c r="B175" s="63" t="s">
        <v>12</v>
      </c>
      <c r="C175" s="64"/>
      <c r="D175" s="64"/>
      <c r="E175" s="64"/>
      <c r="F175" s="64"/>
      <c r="G175" s="65"/>
      <c r="H175" s="16"/>
      <c r="I175" s="19">
        <f t="shared" si="25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76</v>
      </c>
      <c r="B176" s="63" t="s">
        <v>13</v>
      </c>
      <c r="C176" s="64"/>
      <c r="D176" s="64"/>
      <c r="E176" s="64"/>
      <c r="F176" s="64"/>
      <c r="G176" s="65"/>
      <c r="H176" s="16"/>
      <c r="I176" s="19">
        <f t="shared" si="25"/>
        <v>172367.01999999996</v>
      </c>
      <c r="J176" s="19">
        <f>SUM(J177:J178)</f>
        <v>71819.591666666674</v>
      </c>
      <c r="K176" s="19">
        <f>SUM(K177:K178)</f>
        <v>114911.34666666666</v>
      </c>
    </row>
    <row r="177" spans="1:11" s="21" customFormat="1" ht="15" customHeight="1" x14ac:dyDescent="0.25">
      <c r="A177" s="16">
        <v>77</v>
      </c>
      <c r="B177" s="82" t="s">
        <v>16</v>
      </c>
      <c r="C177" s="83"/>
      <c r="D177" s="83"/>
      <c r="E177" s="83"/>
      <c r="F177" s="83"/>
      <c r="G177" s="84"/>
      <c r="H177" s="16"/>
      <c r="I177" s="19">
        <f t="shared" si="25"/>
        <v>63276.250000000007</v>
      </c>
      <c r="J177" s="19">
        <f>I177/12*5</f>
        <v>26365.104166666672</v>
      </c>
      <c r="K177" s="19">
        <f>I177/12*8</f>
        <v>42184.166666666672</v>
      </c>
    </row>
    <row r="178" spans="1:11" s="21" customFormat="1" ht="15" customHeight="1" x14ac:dyDescent="0.25">
      <c r="A178" s="16">
        <v>78</v>
      </c>
      <c r="B178" s="82" t="s">
        <v>18</v>
      </c>
      <c r="C178" s="83"/>
      <c r="D178" s="83"/>
      <c r="E178" s="83"/>
      <c r="F178" s="83"/>
      <c r="G178" s="84"/>
      <c r="H178" s="16"/>
      <c r="I178" s="19">
        <f t="shared" si="25"/>
        <v>109090.76999999999</v>
      </c>
      <c r="J178" s="19">
        <f>I178/12*5</f>
        <v>45454.487499999996</v>
      </c>
      <c r="K178" s="19">
        <f>I178/12*8</f>
        <v>72727.179999999993</v>
      </c>
    </row>
    <row r="179" spans="1:11" s="21" customFormat="1" ht="15" customHeight="1" x14ac:dyDescent="0.25">
      <c r="A179" s="16">
        <v>79</v>
      </c>
      <c r="B179" s="63" t="s">
        <v>14</v>
      </c>
      <c r="C179" s="64"/>
      <c r="D179" s="64"/>
      <c r="E179" s="64"/>
      <c r="F179" s="64"/>
      <c r="G179" s="65"/>
      <c r="H179" s="16"/>
      <c r="I179" s="19">
        <f t="shared" si="25"/>
        <v>0</v>
      </c>
      <c r="J179" s="19">
        <v>0</v>
      </c>
      <c r="K179" s="19">
        <v>0</v>
      </c>
    </row>
    <row r="180" spans="1:11" s="21" customFormat="1" ht="15" customHeight="1" x14ac:dyDescent="0.25">
      <c r="A180" s="16">
        <v>80</v>
      </c>
      <c r="B180" s="63" t="s">
        <v>15</v>
      </c>
      <c r="C180" s="64"/>
      <c r="D180" s="64"/>
      <c r="E180" s="64"/>
      <c r="F180" s="64"/>
      <c r="G180" s="65"/>
      <c r="H180" s="16"/>
      <c r="I180" s="19">
        <f t="shared" si="25"/>
        <v>0</v>
      </c>
      <c r="J180" s="19">
        <v>0</v>
      </c>
      <c r="K180" s="19">
        <v>0</v>
      </c>
    </row>
  </sheetData>
  <autoFilter ref="A12:L93"/>
  <mergeCells count="95">
    <mergeCell ref="B172:G172"/>
    <mergeCell ref="B171:G171"/>
    <mergeCell ref="B170:G170"/>
    <mergeCell ref="B174:G174"/>
    <mergeCell ref="B173:G173"/>
    <mergeCell ref="B178:G178"/>
    <mergeCell ref="B177:G177"/>
    <mergeCell ref="B176:G176"/>
    <mergeCell ref="B175:G175"/>
    <mergeCell ref="B180:G180"/>
    <mergeCell ref="B179:G179"/>
    <mergeCell ref="B169:G169"/>
    <mergeCell ref="B168:G168"/>
    <mergeCell ref="B161:G161"/>
    <mergeCell ref="B160:G160"/>
    <mergeCell ref="B164:G164"/>
    <mergeCell ref="B163:G163"/>
    <mergeCell ref="B162:G162"/>
    <mergeCell ref="B144:G144"/>
    <mergeCell ref="B143:G143"/>
    <mergeCell ref="B142:G142"/>
    <mergeCell ref="B141:G141"/>
    <mergeCell ref="B167:G167"/>
    <mergeCell ref="B166:G166"/>
    <mergeCell ref="B165:G165"/>
    <mergeCell ref="B140:G140"/>
    <mergeCell ref="B155:G155"/>
    <mergeCell ref="B159:G159"/>
    <mergeCell ref="B158:G158"/>
    <mergeCell ref="B157:G157"/>
    <mergeCell ref="B156:G156"/>
    <mergeCell ref="B154:G154"/>
    <mergeCell ref="B153:G153"/>
    <mergeCell ref="B152:G152"/>
    <mergeCell ref="B151:G151"/>
    <mergeCell ref="B150:G150"/>
    <mergeCell ref="B149:G149"/>
    <mergeCell ref="B148:G148"/>
    <mergeCell ref="B147:G147"/>
    <mergeCell ref="B146:G146"/>
    <mergeCell ref="B145:G145"/>
    <mergeCell ref="B139:G139"/>
    <mergeCell ref="B138:G138"/>
    <mergeCell ref="B130:G130"/>
    <mergeCell ref="B134:G134"/>
    <mergeCell ref="B133:G133"/>
    <mergeCell ref="B132:G132"/>
    <mergeCell ref="B131:G131"/>
    <mergeCell ref="B129:G129"/>
    <mergeCell ref="B128:G128"/>
    <mergeCell ref="B127:G127"/>
    <mergeCell ref="B126:G126"/>
    <mergeCell ref="B137:G137"/>
    <mergeCell ref="B136:G136"/>
    <mergeCell ref="B135:G135"/>
    <mergeCell ref="A98:A99"/>
    <mergeCell ref="B125:G125"/>
    <mergeCell ref="B124:G124"/>
    <mergeCell ref="B123:G123"/>
    <mergeCell ref="B122:G122"/>
    <mergeCell ref="B109:G109"/>
    <mergeCell ref="B108:G108"/>
    <mergeCell ref="B107:G107"/>
    <mergeCell ref="B102:G102"/>
    <mergeCell ref="B101:G101"/>
    <mergeCell ref="B100:G100"/>
    <mergeCell ref="B121:G121"/>
    <mergeCell ref="B120:G120"/>
    <mergeCell ref="B119:G119"/>
    <mergeCell ref="B111:G111"/>
    <mergeCell ref="B110:G110"/>
    <mergeCell ref="A94:K94"/>
    <mergeCell ref="A95:K95"/>
    <mergeCell ref="A96:K96"/>
    <mergeCell ref="A7:L7"/>
    <mergeCell ref="A8:L8"/>
    <mergeCell ref="A10:A11"/>
    <mergeCell ref="B10:B11"/>
    <mergeCell ref="C10:C11"/>
    <mergeCell ref="L10:L11"/>
    <mergeCell ref="D10:K10"/>
    <mergeCell ref="B118:G118"/>
    <mergeCell ref="B117:G117"/>
    <mergeCell ref="B114:G114"/>
    <mergeCell ref="B113:G113"/>
    <mergeCell ref="B112:G112"/>
    <mergeCell ref="B116:G116"/>
    <mergeCell ref="B115:G115"/>
    <mergeCell ref="I98:K98"/>
    <mergeCell ref="B106:G106"/>
    <mergeCell ref="B105:G105"/>
    <mergeCell ref="B104:G104"/>
    <mergeCell ref="B103:G103"/>
    <mergeCell ref="H98:H99"/>
    <mergeCell ref="B98:G99"/>
  </mergeCells>
  <pageMargins left="0.39370078740157483" right="0.39370078740157483" top="1.1811023622047245" bottom="0.59055118110236227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1" manualBreakCount="1">
    <brk id="9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2024-06-03T06:46:26Z</cp:lastPrinted>
  <dcterms:created xsi:type="dcterms:W3CDTF">2020-03-12T05:11:07Z</dcterms:created>
  <dcterms:modified xsi:type="dcterms:W3CDTF">2024-06-03T11:20:58Z</dcterms:modified>
</cp:coreProperties>
</file>