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gkh11\Desktop\МП\2022\04_апреля\МП ФормированиеСГС\"/>
    </mc:Choice>
  </mc:AlternateContent>
  <bookViews>
    <workbookView xWindow="0" yWindow="0" windowWidth="28800" windowHeight="12435"/>
  </bookViews>
  <sheets>
    <sheet name="Раздел 3" sheetId="1" r:id="rId1"/>
  </sheets>
  <definedNames>
    <definedName name="_xlnm._FilterDatabase" localSheetId="0" hidden="1">'Раздел 3'!$A$12:$L$268</definedName>
    <definedName name="_xlnm.Print_Titles" localSheetId="0">'Раздел 3'!$12:$12</definedName>
    <definedName name="_xlnm.Print_Area" localSheetId="0">'Раздел 3'!$A$1:$U$267</definedName>
  </definedNames>
  <calcPr calcId="152511"/>
</workbook>
</file>

<file path=xl/calcChain.xml><?xml version="1.0" encoding="utf-8"?>
<calcChain xmlns="http://schemas.openxmlformats.org/spreadsheetml/2006/main">
  <c r="I131" i="1" l="1"/>
  <c r="I125" i="1" l="1"/>
  <c r="L21" i="1" l="1"/>
  <c r="F17" i="1" l="1"/>
  <c r="K17" i="1"/>
  <c r="J17" i="1"/>
  <c r="K16" i="1"/>
  <c r="J16" i="1"/>
  <c r="K15" i="1"/>
  <c r="J15" i="1"/>
  <c r="H13" i="1"/>
  <c r="I17" i="1"/>
  <c r="H17" i="1"/>
  <c r="E14" i="1" l="1"/>
  <c r="F14" i="1"/>
  <c r="G14" i="1"/>
  <c r="H14" i="1"/>
  <c r="E15" i="1"/>
  <c r="F15" i="1"/>
  <c r="G15" i="1"/>
  <c r="H15" i="1"/>
  <c r="G16" i="1"/>
  <c r="F16" i="1"/>
  <c r="E16" i="1"/>
  <c r="H16" i="1"/>
  <c r="D17" i="1"/>
  <c r="D261" i="1"/>
  <c r="D259" i="1"/>
  <c r="D258" i="1"/>
  <c r="D257" i="1"/>
  <c r="K256" i="1"/>
  <c r="J256" i="1"/>
  <c r="I256" i="1"/>
  <c r="H256" i="1"/>
  <c r="G256" i="1"/>
  <c r="F256" i="1"/>
  <c r="E256" i="1"/>
  <c r="D256" i="1"/>
  <c r="H107" i="1"/>
  <c r="E26" i="1" l="1"/>
  <c r="H206" i="1" l="1"/>
  <c r="H207" i="1"/>
  <c r="H208" i="1"/>
  <c r="E23" i="1" l="1"/>
  <c r="E17" i="1" s="1"/>
  <c r="F23" i="1" l="1"/>
  <c r="G23" i="1"/>
  <c r="H23" i="1"/>
  <c r="I23" i="1"/>
  <c r="J23" i="1"/>
  <c r="K23" i="1"/>
  <c r="E24" i="1" l="1"/>
  <c r="F24" i="1"/>
  <c r="G24" i="1"/>
  <c r="H24" i="1"/>
  <c r="I24" i="1"/>
  <c r="J24" i="1"/>
  <c r="K24" i="1"/>
  <c r="E21" i="1"/>
  <c r="F21" i="1"/>
  <c r="G21" i="1"/>
  <c r="H21" i="1"/>
  <c r="I21" i="1"/>
  <c r="I15" i="1" s="1"/>
  <c r="J21" i="1"/>
  <c r="K21" i="1"/>
  <c r="F20" i="1"/>
  <c r="G20" i="1"/>
  <c r="H20" i="1"/>
  <c r="I20" i="1"/>
  <c r="I14" i="1" s="1"/>
  <c r="J20" i="1"/>
  <c r="K20" i="1"/>
  <c r="E20" i="1"/>
  <c r="J140" i="1"/>
  <c r="K140" i="1"/>
  <c r="E140" i="1"/>
  <c r="F140" i="1"/>
  <c r="G140" i="1"/>
  <c r="H140" i="1"/>
  <c r="J146" i="1"/>
  <c r="K146" i="1"/>
  <c r="E146" i="1"/>
  <c r="F146" i="1"/>
  <c r="G146" i="1"/>
  <c r="H146" i="1"/>
  <c r="I146" i="1"/>
  <c r="J152" i="1"/>
  <c r="K152" i="1"/>
  <c r="E152" i="1"/>
  <c r="F152" i="1"/>
  <c r="G152" i="1"/>
  <c r="H152" i="1"/>
  <c r="I152" i="1"/>
  <c r="D156" i="1"/>
  <c r="D155" i="1"/>
  <c r="D154" i="1"/>
  <c r="D153" i="1"/>
  <c r="D151" i="1"/>
  <c r="D150" i="1"/>
  <c r="D149" i="1"/>
  <c r="D148" i="1"/>
  <c r="D147" i="1"/>
  <c r="I140" i="1"/>
  <c r="D144" i="1"/>
  <c r="D143" i="1"/>
  <c r="D142" i="1"/>
  <c r="D141" i="1"/>
  <c r="J134" i="1"/>
  <c r="K134" i="1"/>
  <c r="E134" i="1"/>
  <c r="F134" i="1"/>
  <c r="G134" i="1"/>
  <c r="H134" i="1"/>
  <c r="I134" i="1"/>
  <c r="D138" i="1"/>
  <c r="D137" i="1"/>
  <c r="D136" i="1"/>
  <c r="D135" i="1"/>
  <c r="J128" i="1"/>
  <c r="K128" i="1"/>
  <c r="E128" i="1"/>
  <c r="F128" i="1"/>
  <c r="G128" i="1"/>
  <c r="H128" i="1"/>
  <c r="I128" i="1"/>
  <c r="D132" i="1"/>
  <c r="D131" i="1"/>
  <c r="D130" i="1"/>
  <c r="D129" i="1"/>
  <c r="D152" i="1" l="1"/>
  <c r="D140" i="1"/>
  <c r="D128" i="1"/>
  <c r="D146" i="1"/>
  <c r="D134" i="1"/>
  <c r="D79" i="1" l="1"/>
  <c r="F162" i="1" l="1"/>
  <c r="G162" i="1"/>
  <c r="H162" i="1"/>
  <c r="I162" i="1"/>
  <c r="J162" i="1"/>
  <c r="K162" i="1"/>
  <c r="F163" i="1"/>
  <c r="G163" i="1"/>
  <c r="H163" i="1"/>
  <c r="I163" i="1"/>
  <c r="J163" i="1"/>
  <c r="K163" i="1"/>
  <c r="E163" i="1"/>
  <c r="E162" i="1"/>
  <c r="E164" i="1"/>
  <c r="D169" i="1"/>
  <c r="E18" i="1"/>
  <c r="F29" i="1"/>
  <c r="F22" i="1" s="1"/>
  <c r="G29" i="1"/>
  <c r="G22" i="1" s="1"/>
  <c r="H29" i="1"/>
  <c r="I29" i="1"/>
  <c r="I22" i="1" s="1"/>
  <c r="I16" i="1" s="1"/>
  <c r="I13" i="1" s="1"/>
  <c r="J29" i="1"/>
  <c r="J22" i="1" s="1"/>
  <c r="K29" i="1"/>
  <c r="K22" i="1" s="1"/>
  <c r="F226" i="1"/>
  <c r="E22" i="1" l="1"/>
  <c r="I122" i="1"/>
  <c r="K122" i="1"/>
  <c r="J122" i="1"/>
  <c r="H122" i="1"/>
  <c r="G122" i="1"/>
  <c r="F122" i="1"/>
  <c r="E122" i="1"/>
  <c r="D122" i="1"/>
  <c r="E19" i="1" l="1"/>
  <c r="H22" i="1"/>
  <c r="D22" i="1" l="1"/>
  <c r="H217" i="1"/>
  <c r="AI217" i="1" l="1"/>
  <c r="AI214" i="1" s="1"/>
  <c r="D267" i="1" l="1"/>
  <c r="D265" i="1"/>
  <c r="D264" i="1"/>
  <c r="D263" i="1"/>
  <c r="K262" i="1"/>
  <c r="J262" i="1"/>
  <c r="I262" i="1"/>
  <c r="H262" i="1"/>
  <c r="G262" i="1"/>
  <c r="F262" i="1"/>
  <c r="E262" i="1"/>
  <c r="D262" i="1" l="1"/>
  <c r="AI107" i="1" l="1"/>
  <c r="H104" i="1" l="1"/>
  <c r="J161" i="1" l="1"/>
  <c r="G77" i="1" l="1"/>
  <c r="G113" i="1" l="1"/>
  <c r="D218" i="1" l="1"/>
  <c r="E214" i="1" l="1"/>
  <c r="F214" i="1"/>
  <c r="G214" i="1"/>
  <c r="I214" i="1"/>
  <c r="J214" i="1"/>
  <c r="K214" i="1"/>
  <c r="D210" i="1"/>
  <c r="H212" i="1" l="1"/>
  <c r="D212" i="1" l="1"/>
  <c r="E104" i="1" l="1"/>
  <c r="F104" i="1"/>
  <c r="G104" i="1"/>
  <c r="I104" i="1"/>
  <c r="J104" i="1"/>
  <c r="K104" i="1"/>
  <c r="D108" i="1"/>
  <c r="F209" i="1" l="1"/>
  <c r="G209" i="1"/>
  <c r="G206" i="1" s="1"/>
  <c r="I209" i="1"/>
  <c r="I206" i="1" s="1"/>
  <c r="J209" i="1"/>
  <c r="K209" i="1"/>
  <c r="K206" i="1" s="1"/>
  <c r="E209" i="1"/>
  <c r="J206" i="1" l="1"/>
  <c r="E206" i="1"/>
  <c r="F206" i="1"/>
  <c r="H214" i="1" l="1"/>
  <c r="H211" i="1"/>
  <c r="D219" i="1"/>
  <c r="D217" i="1"/>
  <c r="D216" i="1"/>
  <c r="D215" i="1"/>
  <c r="E220" i="1"/>
  <c r="F220" i="1"/>
  <c r="G220" i="1"/>
  <c r="H220" i="1"/>
  <c r="D221" i="1"/>
  <c r="D222" i="1"/>
  <c r="D223" i="1"/>
  <c r="D225" i="1"/>
  <c r="E226" i="1"/>
  <c r="G226" i="1"/>
  <c r="H226" i="1"/>
  <c r="D227" i="1"/>
  <c r="D228" i="1"/>
  <c r="D229" i="1"/>
  <c r="D231" i="1"/>
  <c r="E232" i="1"/>
  <c r="F232" i="1"/>
  <c r="G232" i="1"/>
  <c r="H232" i="1"/>
  <c r="D233" i="1"/>
  <c r="D234" i="1"/>
  <c r="D235" i="1"/>
  <c r="D237" i="1"/>
  <c r="E238" i="1"/>
  <c r="F238" i="1"/>
  <c r="G238" i="1"/>
  <c r="H238" i="1"/>
  <c r="D239" i="1"/>
  <c r="D240" i="1"/>
  <c r="D214" i="1" l="1"/>
  <c r="D211" i="1"/>
  <c r="H209" i="1"/>
  <c r="D220" i="1"/>
  <c r="D232" i="1"/>
  <c r="D226" i="1"/>
  <c r="D209" i="1" l="1"/>
  <c r="K250" i="1"/>
  <c r="J250" i="1"/>
  <c r="I250" i="1"/>
  <c r="H250" i="1"/>
  <c r="G250" i="1"/>
  <c r="F250" i="1"/>
  <c r="E250" i="1"/>
  <c r="D255" i="1" l="1"/>
  <c r="D253" i="1"/>
  <c r="D252" i="1"/>
  <c r="D251" i="1"/>
  <c r="D250" i="1" l="1"/>
  <c r="G101" i="1" l="1"/>
  <c r="E116" i="1" l="1"/>
  <c r="F116" i="1"/>
  <c r="G116" i="1"/>
  <c r="H116" i="1"/>
  <c r="I116" i="1"/>
  <c r="J116" i="1"/>
  <c r="K116" i="1"/>
  <c r="D116" i="1" l="1"/>
  <c r="D115" i="1"/>
  <c r="D113" i="1"/>
  <c r="D112" i="1"/>
  <c r="D111" i="1"/>
  <c r="K110" i="1"/>
  <c r="J110" i="1"/>
  <c r="I110" i="1"/>
  <c r="H110" i="1"/>
  <c r="G110" i="1"/>
  <c r="F110" i="1"/>
  <c r="E110" i="1"/>
  <c r="D110" i="1" l="1"/>
  <c r="D249" i="1"/>
  <c r="D247" i="1"/>
  <c r="D246" i="1"/>
  <c r="D245" i="1"/>
  <c r="K244" i="1"/>
  <c r="J244" i="1"/>
  <c r="I244" i="1"/>
  <c r="H244" i="1"/>
  <c r="G244" i="1"/>
  <c r="F244" i="1"/>
  <c r="E244" i="1"/>
  <c r="D243" i="1"/>
  <c r="D241" i="1"/>
  <c r="K238" i="1"/>
  <c r="J238" i="1"/>
  <c r="I238" i="1"/>
  <c r="K232" i="1"/>
  <c r="J232" i="1"/>
  <c r="I232" i="1"/>
  <c r="K226" i="1"/>
  <c r="J226" i="1"/>
  <c r="I226" i="1"/>
  <c r="K220" i="1"/>
  <c r="J220" i="1"/>
  <c r="I220" i="1"/>
  <c r="D213" i="1"/>
  <c r="D208" i="1"/>
  <c r="D207" i="1"/>
  <c r="D205" i="1"/>
  <c r="D203" i="1"/>
  <c r="D202" i="1"/>
  <c r="D201" i="1"/>
  <c r="K200" i="1"/>
  <c r="J200" i="1"/>
  <c r="I200" i="1"/>
  <c r="H200" i="1"/>
  <c r="G200" i="1"/>
  <c r="F200" i="1"/>
  <c r="E200" i="1"/>
  <c r="D199" i="1"/>
  <c r="D197" i="1"/>
  <c r="D196" i="1"/>
  <c r="D195" i="1"/>
  <c r="K194" i="1"/>
  <c r="J194" i="1"/>
  <c r="I194" i="1"/>
  <c r="H194" i="1"/>
  <c r="G194" i="1"/>
  <c r="F194" i="1"/>
  <c r="E194" i="1"/>
  <c r="D193" i="1"/>
  <c r="D191" i="1"/>
  <c r="D190" i="1"/>
  <c r="D189" i="1"/>
  <c r="K188" i="1"/>
  <c r="J188" i="1"/>
  <c r="I188" i="1"/>
  <c r="H188" i="1"/>
  <c r="G188" i="1"/>
  <c r="F188" i="1"/>
  <c r="E188" i="1"/>
  <c r="D187" i="1"/>
  <c r="D186" i="1"/>
  <c r="F185" i="1"/>
  <c r="D185" i="1" s="1"/>
  <c r="D184" i="1"/>
  <c r="D183" i="1"/>
  <c r="K182" i="1"/>
  <c r="J182" i="1"/>
  <c r="I182" i="1"/>
  <c r="H182" i="1"/>
  <c r="G182" i="1"/>
  <c r="E182" i="1"/>
  <c r="D181" i="1"/>
  <c r="D179" i="1"/>
  <c r="D178" i="1"/>
  <c r="D177" i="1"/>
  <c r="K176" i="1"/>
  <c r="J176" i="1"/>
  <c r="I176" i="1"/>
  <c r="H176" i="1"/>
  <c r="G176" i="1"/>
  <c r="F176" i="1"/>
  <c r="E176" i="1"/>
  <c r="D175" i="1"/>
  <c r="D173" i="1"/>
  <c r="D172" i="1"/>
  <c r="D171" i="1"/>
  <c r="K170" i="1"/>
  <c r="J170" i="1"/>
  <c r="I170" i="1"/>
  <c r="H170" i="1"/>
  <c r="G170" i="1"/>
  <c r="F170" i="1"/>
  <c r="E170" i="1"/>
  <c r="D167" i="1"/>
  <c r="D166" i="1"/>
  <c r="D165" i="1"/>
  <c r="K164" i="1"/>
  <c r="J164" i="1"/>
  <c r="I164" i="1"/>
  <c r="H164" i="1"/>
  <c r="G164" i="1"/>
  <c r="F164" i="1"/>
  <c r="K161" i="1"/>
  <c r="I161" i="1"/>
  <c r="H161" i="1"/>
  <c r="G161" i="1"/>
  <c r="K160" i="1"/>
  <c r="J160" i="1"/>
  <c r="I160" i="1"/>
  <c r="H160" i="1"/>
  <c r="G160" i="1"/>
  <c r="K159" i="1"/>
  <c r="J159" i="1"/>
  <c r="I159" i="1"/>
  <c r="H159" i="1"/>
  <c r="G159" i="1"/>
  <c r="F159" i="1"/>
  <c r="E159" i="1"/>
  <c r="E158" i="1" s="1"/>
  <c r="D109" i="1"/>
  <c r="D107" i="1"/>
  <c r="D106" i="1"/>
  <c r="D105" i="1"/>
  <c r="D103" i="1"/>
  <c r="D101" i="1"/>
  <c r="D100" i="1"/>
  <c r="D99" i="1"/>
  <c r="K98" i="1"/>
  <c r="J98" i="1"/>
  <c r="I98" i="1"/>
  <c r="H98" i="1"/>
  <c r="G98" i="1"/>
  <c r="F98" i="1"/>
  <c r="E98" i="1"/>
  <c r="D97" i="1"/>
  <c r="D95" i="1"/>
  <c r="D94" i="1"/>
  <c r="D93" i="1"/>
  <c r="K92" i="1"/>
  <c r="J92" i="1"/>
  <c r="I92" i="1"/>
  <c r="H92" i="1"/>
  <c r="G92" i="1"/>
  <c r="F92" i="1"/>
  <c r="E92" i="1"/>
  <c r="D91" i="1"/>
  <c r="F89" i="1"/>
  <c r="D89" i="1" s="1"/>
  <c r="D88" i="1"/>
  <c r="D87" i="1"/>
  <c r="K86" i="1"/>
  <c r="J86" i="1"/>
  <c r="I86" i="1"/>
  <c r="H86" i="1"/>
  <c r="G86" i="1"/>
  <c r="F86" i="1"/>
  <c r="E86" i="1"/>
  <c r="D85" i="1"/>
  <c r="D83" i="1"/>
  <c r="D82" i="1"/>
  <c r="D81" i="1"/>
  <c r="K80" i="1"/>
  <c r="J80" i="1"/>
  <c r="I80" i="1"/>
  <c r="H80" i="1"/>
  <c r="G80" i="1"/>
  <c r="F80" i="1"/>
  <c r="E80" i="1"/>
  <c r="D77" i="1"/>
  <c r="D76" i="1"/>
  <c r="D75" i="1"/>
  <c r="K74" i="1"/>
  <c r="J74" i="1"/>
  <c r="I74" i="1"/>
  <c r="H74" i="1"/>
  <c r="G74" i="1"/>
  <c r="F74" i="1"/>
  <c r="E74" i="1"/>
  <c r="D73" i="1"/>
  <c r="E71" i="1"/>
  <c r="D71" i="1" s="1"/>
  <c r="D70" i="1"/>
  <c r="D69" i="1"/>
  <c r="K68" i="1"/>
  <c r="J68" i="1"/>
  <c r="I68" i="1"/>
  <c r="H68" i="1"/>
  <c r="G68" i="1"/>
  <c r="F68" i="1"/>
  <c r="D67" i="1"/>
  <c r="D65" i="1"/>
  <c r="D64" i="1"/>
  <c r="D63" i="1"/>
  <c r="K62" i="1"/>
  <c r="J62" i="1"/>
  <c r="I62" i="1"/>
  <c r="H62" i="1"/>
  <c r="G62" i="1"/>
  <c r="F62" i="1"/>
  <c r="E62" i="1"/>
  <c r="D61" i="1"/>
  <c r="D59" i="1"/>
  <c r="D58" i="1"/>
  <c r="D57" i="1"/>
  <c r="K56" i="1"/>
  <c r="J56" i="1"/>
  <c r="I56" i="1"/>
  <c r="H56" i="1"/>
  <c r="G56" i="1"/>
  <c r="F56" i="1"/>
  <c r="E56" i="1"/>
  <c r="D55" i="1"/>
  <c r="D53" i="1"/>
  <c r="D52" i="1"/>
  <c r="D51" i="1"/>
  <c r="K50" i="1"/>
  <c r="J50" i="1"/>
  <c r="I50" i="1"/>
  <c r="H50" i="1"/>
  <c r="G50" i="1"/>
  <c r="F50" i="1"/>
  <c r="E50" i="1"/>
  <c r="F49" i="1"/>
  <c r="D49" i="1" s="1"/>
  <c r="F48" i="1"/>
  <c r="D48" i="1" s="1"/>
  <c r="F47" i="1"/>
  <c r="D47" i="1" s="1"/>
  <c r="F46" i="1"/>
  <c r="D46" i="1" s="1"/>
  <c r="D45" i="1"/>
  <c r="K44" i="1"/>
  <c r="J44" i="1"/>
  <c r="I44" i="1"/>
  <c r="H44" i="1"/>
  <c r="G44" i="1"/>
  <c r="E44" i="1"/>
  <c r="D43" i="1"/>
  <c r="D41" i="1"/>
  <c r="D40" i="1"/>
  <c r="D39" i="1"/>
  <c r="K38" i="1"/>
  <c r="J38" i="1"/>
  <c r="I38" i="1"/>
  <c r="H38" i="1"/>
  <c r="G38" i="1"/>
  <c r="F38" i="1"/>
  <c r="E38" i="1"/>
  <c r="D37" i="1"/>
  <c r="D35" i="1"/>
  <c r="D34" i="1"/>
  <c r="D33" i="1"/>
  <c r="K32" i="1"/>
  <c r="J32" i="1"/>
  <c r="I32" i="1"/>
  <c r="H32" i="1"/>
  <c r="G32" i="1"/>
  <c r="F32" i="1"/>
  <c r="E32" i="1"/>
  <c r="D31" i="1"/>
  <c r="D30" i="1"/>
  <c r="J26" i="1"/>
  <c r="F26" i="1"/>
  <c r="D28" i="1"/>
  <c r="D27" i="1"/>
  <c r="AG10" i="1"/>
  <c r="AF10" i="1"/>
  <c r="AE10" i="1"/>
  <c r="AD10" i="1"/>
  <c r="D161" i="1" l="1"/>
  <c r="H158" i="1"/>
  <c r="J158" i="1"/>
  <c r="G158" i="1"/>
  <c r="I18" i="1"/>
  <c r="K18" i="1"/>
  <c r="D23" i="1"/>
  <c r="J14" i="1"/>
  <c r="D15" i="1"/>
  <c r="K14" i="1"/>
  <c r="D238" i="1"/>
  <c r="H26" i="1"/>
  <c r="D206" i="1"/>
  <c r="D104" i="1"/>
  <c r="G19" i="1"/>
  <c r="D200" i="1"/>
  <c r="D244" i="1"/>
  <c r="E68" i="1"/>
  <c r="D74" i="1"/>
  <c r="D164" i="1"/>
  <c r="D188" i="1"/>
  <c r="D68" i="1"/>
  <c r="D38" i="1"/>
  <c r="D56" i="1"/>
  <c r="D160" i="1"/>
  <c r="D162" i="1"/>
  <c r="K26" i="1"/>
  <c r="F44" i="1"/>
  <c r="D50" i="1"/>
  <c r="D44" i="1"/>
  <c r="D62" i="1"/>
  <c r="D182" i="1"/>
  <c r="G26" i="1"/>
  <c r="I26" i="1"/>
  <c r="D32" i="1"/>
  <c r="D80" i="1"/>
  <c r="D92" i="1"/>
  <c r="D21" i="1"/>
  <c r="D194" i="1"/>
  <c r="D98" i="1"/>
  <c r="D20" i="1"/>
  <c r="D24" i="1"/>
  <c r="D86" i="1"/>
  <c r="D159" i="1"/>
  <c r="D170" i="1"/>
  <c r="D176" i="1"/>
  <c r="F182" i="1"/>
  <c r="D19" i="1" l="1"/>
  <c r="G18" i="1"/>
  <c r="F19" i="1"/>
  <c r="H18" i="1"/>
  <c r="K158" i="1"/>
  <c r="J18" i="1"/>
  <c r="J13" i="1" s="1"/>
  <c r="I158" i="1"/>
  <c r="F18" i="1"/>
  <c r="F158" i="1"/>
  <c r="D163" i="1"/>
  <c r="D158" i="1" s="1"/>
  <c r="G13" i="1"/>
  <c r="I19" i="1"/>
  <c r="L22" i="1" s="1"/>
  <c r="D14" i="1"/>
  <c r="K19" i="1"/>
  <c r="J19" i="1"/>
  <c r="K13" i="1"/>
  <c r="H19" i="1"/>
  <c r="D16" i="1"/>
  <c r="D13" i="1" l="1"/>
  <c r="D18" i="1"/>
  <c r="E13" i="1"/>
  <c r="F13" i="1"/>
  <c r="D29" i="1"/>
  <c r="D26" i="1" s="1"/>
</calcChain>
</file>

<file path=xl/sharedStrings.xml><?xml version="1.0" encoding="utf-8"?>
<sst xmlns="http://schemas.openxmlformats.org/spreadsheetml/2006/main" count="332" uniqueCount="102">
  <si>
    <t>Приложение 2</t>
  </si>
  <si>
    <t>к постановлению Администрации</t>
  </si>
  <si>
    <t>к Постановлению Администрации</t>
  </si>
  <si>
    <t>городского округа Первоуральск</t>
  </si>
  <si>
    <t>от__________________ №______</t>
  </si>
  <si>
    <t>повышение энергетической эффективности</t>
  </si>
  <si>
    <t>"ФОРМИРОВАНИЕ СОВРЕМЕННОЙ ГОРОДСКОЙ СРЕДЫ ГОРОДСКОГО ОКРУГА ПЕРВОУРАЛЬСК НА 2018- 2024 ГОДЫ"</t>
  </si>
  <si>
    <t>№ п/п</t>
  </si>
  <si>
    <t>Наименование мероприятия / источники расходов на финансирование</t>
  </si>
  <si>
    <t>Исполнитель мероприятия</t>
  </si>
  <si>
    <t>Объем расходов на выполнение мероприятия за счет всех источников, тыс.рублей</t>
  </si>
  <si>
    <t>Номера целевых показателей, на достижение которых направлены мероприятия</t>
  </si>
  <si>
    <t>Всего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</si>
  <si>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</si>
  <si>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</si>
  <si>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</si>
  <si>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</si>
  <si>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</si>
  <si>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</si>
  <si>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</si>
  <si>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2017 год</t>
  </si>
  <si>
    <t>доля</t>
  </si>
  <si>
    <t>всего</t>
  </si>
  <si>
    <t>2015 год</t>
  </si>
  <si>
    <t>2016 год</t>
  </si>
  <si>
    <t>ВСЕГО по муниципальной программе, в том числе:</t>
  </si>
  <si>
    <t>федеральный бюджет</t>
  </si>
  <si>
    <t>областной бюджет</t>
  </si>
  <si>
    <t>местный бюджет</t>
  </si>
  <si>
    <t xml:space="preserve">в том числе местный бюджет на условиях софинансирования </t>
  </si>
  <si>
    <t>внебюджетные источники</t>
  </si>
  <si>
    <t>УЖКХиС, Администрация</t>
  </si>
  <si>
    <t>в том числе:</t>
  </si>
  <si>
    <t>Администрация</t>
  </si>
  <si>
    <t>1.1.6.</t>
  </si>
  <si>
    <t>УЖКХиС</t>
  </si>
  <si>
    <t>1.1.2.</t>
  </si>
  <si>
    <t>Детские городки</t>
  </si>
  <si>
    <t>1.1.7.</t>
  </si>
  <si>
    <t>Мероприятие 3.                                 Разработка проектно-сметной документации, прохождение экспертизы проектов объектов внешнего благоустройства и дворовых территорий городского округа всего, в том числе:</t>
  </si>
  <si>
    <t>1.1.3.</t>
  </si>
  <si>
    <t>1.1.4.</t>
  </si>
  <si>
    <t>УДС</t>
  </si>
  <si>
    <t>1.1.5.</t>
  </si>
  <si>
    <t>памятники</t>
  </si>
  <si>
    <t>ПМБУ "Экололгический фонд"</t>
  </si>
  <si>
    <t>1.2.1.</t>
  </si>
  <si>
    <t>1.2.2.</t>
  </si>
  <si>
    <t>1.3.1.</t>
  </si>
  <si>
    <t>Смета горхоза</t>
  </si>
  <si>
    <t>1.4.1.</t>
  </si>
  <si>
    <t>расчет у Алены</t>
  </si>
  <si>
    <t>ПМКУ "Ритуал"</t>
  </si>
  <si>
    <t xml:space="preserve">  1.5.1.</t>
  </si>
  <si>
    <t>Расчет у экономистов ЦБУ</t>
  </si>
  <si>
    <t>Смета Ритуала</t>
  </si>
  <si>
    <t>* - Данная сумма будет принята к учету в бюджете городского округа Первоуральск в случае подписания Соглашения о предоставлении субсидии областного бюджета на поддержку настоящей муниципальной программы.</t>
  </si>
  <si>
    <t>1.1.1., 1.1.7., 1.1.8.</t>
  </si>
  <si>
    <t>УЖКХ и С</t>
  </si>
  <si>
    <t xml:space="preserve">  1.2.3.</t>
  </si>
  <si>
    <t xml:space="preserve">Мероприятие 1.16.
Комплексное благоустройство аллеи вдоль дома № 48Б по 
ул. Трубников </t>
  </si>
  <si>
    <t>Мероприятие 2.4. 
Комплексное благоустройство общественной территории  "Набережная Нижне-Шайтанского пруда" (3 этап), всего в том числе:</t>
  </si>
  <si>
    <t>Мероприятие 2.1.
Комплексное благоустройство общественной територрии "Набережная Нижне-Шайтанского пруда г. Первоуральск, Ул.Ленина" (2 этап", всего в том числе:</t>
  </si>
  <si>
    <t>Мероприятие 2. 
Капитальный ремонт, ремонт, реконструкция и модернизация объектов внешнего благоустройства городского округа всего, в том числе:</t>
  </si>
  <si>
    <t>Мероприятие 1.14. 
Комплексное благоустройство общественной территории "Корабельная роща" всего, в том числе:</t>
  </si>
  <si>
    <t>Мероприятие 1.13. 
Комплексное благоустройство дворовой территории ул. Береговая д. 82, 84а всего, в том числе:</t>
  </si>
  <si>
    <t>Мероприятие 1.12. 
Установка на набережной городского пруда игрового комплекса для детей с ограниченными возможностями всего, в том числе:</t>
  </si>
  <si>
    <t>Мероприятие 1.11. 
Установка на территории городского округа Первоуральск автономных модульных туалетов всего, в том числе:</t>
  </si>
  <si>
    <t>Мероприятие 1.9. 
Обустройство объектов внешнего благоустройства всего, в том числе:</t>
  </si>
  <si>
    <t>Мероприятие 1.8.
Поставка Ротонды на набережную Нижне-Шайтанского пруда всего, в том числе:</t>
  </si>
  <si>
    <t>Мероприятие 1.7. 
Организация и проведение рейтингового голосования всего, в том числе:</t>
  </si>
  <si>
    <t>Мероприятие 1.6. 
Обустройство объектов внешнего благоустройства ул. Орджоникидзе, п. Кузино, п. Динас всего, в том числе:</t>
  </si>
  <si>
    <t>Мероприятие 1.5. 
Комплексное благоустройство дворовой территории ул. 30 лет Октября д.6а, 8; ул. Крупской, д. 51,53 всего, в том числе:</t>
  </si>
  <si>
    <t>Мероприятие 1.4. 
Комплексное благоустройство дворовой территории ул. Трубников, д.48а, 48б всего, в том числе:</t>
  </si>
  <si>
    <t>Мероприятие 1.3. 
Благоустройство дворовых территорий п. Битимка, ул. Совхозная, 8,9,10,11 всего, в том числе:</t>
  </si>
  <si>
    <t>Мероприятие 1.2. 
Благоустройство дворовых территорий ул. Коробельный проезд, д.5; ул. Комсомольская, д.10; ул. Химиков, д.8; ул. Р. Люксембург, д. 11 всего, в том числе:</t>
  </si>
  <si>
    <t xml:space="preserve">Мероприятие 1.   
Обустройство и развитие объектов     внешнего благоустройства и дворовых территорий городского округа всего,   в том числе:               </t>
  </si>
  <si>
    <t>РАЗДЕЛ 3. ПЛАН МЕРОПРИЯТИЙ  ПО ВЫПОЛНЕНИЮ МУНИЦИПАЛЬНОЙ ПРОГРАММЫ</t>
  </si>
  <si>
    <t>Мероприятие 6. 
Благоустройство территории городского округа  всего, в том числе:</t>
  </si>
  <si>
    <t xml:space="preserve">Мероприятие 7.
Развитие объектов, предназначенных для организации досуга жителей всего, в том числе:                         </t>
  </si>
  <si>
    <t>Мероприятие 8. 
Повышение качества оказания муниципальных услуг и выполнения работ в сфере благоустройства и дорожного хозяйства, в том числе:</t>
  </si>
  <si>
    <t>Мероприятие 1.18. 
Комплексное благоустройство Площади всего, в том числе:</t>
  </si>
  <si>
    <t>Мероприятие 1.19. 
Комплексное благоустройство аллеи на пр. Ильича (от ул. Трубников до ул. Вайнера) всего, в том числе:</t>
  </si>
  <si>
    <t>Мероприятие 1.20. 
Комплексное благоустройство аллеи по ул. Ватутина всего, в том числе:</t>
  </si>
  <si>
    <t>Мероприятие 1.21. 
Комплексное благоустройство дворовой территории ул. Трубников, д.50 всего, в том числе:</t>
  </si>
  <si>
    <t>Мероприятие 1.22. 
Комплексное благоустройство дворовой территории ул. Ленина, д.37, 39 всего, в том числе:</t>
  </si>
  <si>
    <t>Мероприятие 1.1. 
Комплексное благоустройство дворовой территории ул.Вайнера, д.3,5,7,9,5"а" всего,  в том числе:</t>
  </si>
  <si>
    <t>Мероприятие 1.10.
Благоустройство "Сухой фонтан" всего, в том числе:</t>
  </si>
  <si>
    <t>Мероприятие 1.15.
Благоустройства к 75-летию ВОВ всего, в том числе:</t>
  </si>
  <si>
    <t>Мероприятие 2.2.
Благоустройство площади Победа, всего в том числе:</t>
  </si>
  <si>
    <t>Мероприятие 2.3.
Благоустройство ул. Герцена, всего в том числе:</t>
  </si>
  <si>
    <t>Мероприятие 2.5.
Комплексное благоустройство общественной территории Аллеи по ул. Ватутина, всего в том числе:</t>
  </si>
  <si>
    <t>Мероприятие 4.
Текущее содержание объектов внешнего благоустройства городского округа всего, в том числе:</t>
  </si>
  <si>
    <t>Мероприятие 5.
Восстановление и текущий ремонт объектов внешнего благоустройства  городского округа всего, в том числе:</t>
  </si>
  <si>
    <t>Мероприятие 5.1.
Благоустройство, ремонт и восстановление воинских захоронений всего, в том числе:</t>
  </si>
  <si>
    <t>Мероприятие 9.
Отлов и содержание безнадзорных собак, за счет субвенции из областного бюджета, в том числе:</t>
  </si>
  <si>
    <t xml:space="preserve">Мероприятие 10.
Повышение качества оказания муниципальных услуг и выполнения работ в сфере ритуальных услуг всего, в том числе:                         </t>
  </si>
  <si>
    <t xml:space="preserve">Мероприятие 11.
Содержании мест захоронения на территории городского округа Первоуральск всего, в том числе:                         </t>
  </si>
  <si>
    <t xml:space="preserve">Мероприятие 12.
Обновление, приобретение, высадка и содержание зеленых насаждений всего, в том числе:                         </t>
  </si>
  <si>
    <t xml:space="preserve">Мероприятие 13.
Организация проведения мероприятий по предупреждению и ликвидации болезней животных за счет субвенции областного бюджета всего, в том числе:                         </t>
  </si>
  <si>
    <t>1.4.2.</t>
  </si>
  <si>
    <t>Мероприятие 1.17. 
Комплексное благоустройство общественной территории «Аллея на проспекте Ильича (от ул. Ватутина до ул. Ленина)» всего,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</si>
</sst>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;;;"/>
    <numFmt numFmtId="165" formatCode="0.0"/>
  </numFmts>
  <fonts count="9" x14ac:knownFonts="1">
    <font>
      <sz val="11"/>
      <name val="Calibri"/>
      <family val="2"/>
    </font>
    <font>
      <sz val="11"/>
      <name val="Calibri"/>
      <family val="2"/>
    </font>
    <font>
      <sz val="11"/>
      <name val="Liberation Serif"/>
      <family val="1"/>
      <charset val="204"/>
    </font>
    <font>
      <sz val="12"/>
      <name val="Liberation Serif"/>
      <family val="1"/>
      <charset val="204"/>
    </font>
    <font>
      <sz val="14"/>
      <name val="Liberation Serif"/>
      <family val="1"/>
      <charset val="204"/>
    </font>
    <font>
      <sz val="12"/>
      <color indexed="9"/>
      <name val="Liberation Serif"/>
      <family val="1"/>
      <charset val="204"/>
    </font>
    <font>
      <sz val="10"/>
      <name val="Liberation Serif"/>
      <family val="1"/>
      <charset val="204"/>
    </font>
    <font>
      <b/>
      <sz val="10"/>
      <color rgb="FF000000"/>
      <name val="Arial Cyr"/>
    </font>
    <font>
      <sz val="8"/>
      <name val="Liberation Serif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4" fontId="7" fillId="2" borderId="10">
      <alignment horizontal="right" vertical="top" shrinkToFit="1"/>
    </xf>
  </cellStyleXfs>
  <cellXfs count="69">
    <xf numFmtId="0" fontId="0" fillId="0" borderId="0" xfId="0"/>
    <xf numFmtId="0" fontId="2" fillId="0" borderId="0" xfId="0" applyFont="1" applyFill="1"/>
    <xf numFmtId="0" fontId="2" fillId="0" borderId="0" xfId="0" applyNumberFormat="1" applyFont="1" applyFill="1"/>
    <xf numFmtId="164" fontId="2" fillId="0" borderId="0" xfId="0" applyNumberFormat="1" applyFont="1" applyFill="1"/>
    <xf numFmtId="0" fontId="3" fillId="0" borderId="0" xfId="0" applyFont="1" applyFill="1"/>
    <xf numFmtId="0" fontId="3" fillId="0" borderId="0" xfId="0" applyFont="1" applyFill="1" applyAlignment="1">
      <alignment horizontal="left"/>
    </xf>
    <xf numFmtId="0" fontId="4" fillId="0" borderId="0" xfId="0" applyFont="1" applyFill="1"/>
    <xf numFmtId="0" fontId="4" fillId="0" borderId="0" xfId="0" applyNumberFormat="1" applyFont="1" applyFill="1"/>
    <xf numFmtId="164" fontId="4" fillId="0" borderId="0" xfId="0" applyNumberFormat="1" applyFont="1" applyFill="1"/>
    <xf numFmtId="0" fontId="3" fillId="0" borderId="0" xfId="0" applyFont="1" applyFill="1" applyAlignment="1"/>
    <xf numFmtId="0" fontId="5" fillId="0" borderId="0" xfId="0" applyFont="1" applyFill="1"/>
    <xf numFmtId="0" fontId="5" fillId="0" borderId="0" xfId="0" applyFont="1" applyFill="1" applyAlignment="1">
      <alignment horizontal="right"/>
    </xf>
    <xf numFmtId="0" fontId="3" fillId="0" borderId="0" xfId="0" applyNumberFormat="1" applyFont="1" applyFill="1"/>
    <xf numFmtId="164" fontId="3" fillId="0" borderId="0" xfId="0" applyNumberFormat="1" applyFont="1" applyFill="1"/>
    <xf numFmtId="165" fontId="3" fillId="0" borderId="0" xfId="0" applyNumberFormat="1" applyFont="1" applyFill="1"/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165" fontId="3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/>
    <xf numFmtId="2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/>
    <xf numFmtId="0" fontId="3" fillId="0" borderId="0" xfId="0" applyFont="1" applyFill="1" applyAlignment="1">
      <alignment wrapText="1"/>
    </xf>
    <xf numFmtId="0" fontId="3" fillId="0" borderId="0" xfId="0" applyFont="1" applyFill="1" applyAlignment="1">
      <alignment wrapText="1" shrinkToFit="1"/>
    </xf>
    <xf numFmtId="0" fontId="6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0" xfId="0" applyFont="1" applyFill="1"/>
    <xf numFmtId="0" fontId="8" fillId="0" borderId="7" xfId="0" applyFont="1" applyFill="1" applyBorder="1" applyAlignment="1">
      <alignment horizontal="center" vertical="top" wrapText="1"/>
    </xf>
    <xf numFmtId="0" fontId="8" fillId="0" borderId="0" xfId="0" applyNumberFormat="1" applyFont="1" applyFill="1"/>
    <xf numFmtId="164" fontId="8" fillId="0" borderId="0" xfId="0" applyNumberFormat="1" applyFont="1" applyFill="1"/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0" fontId="3" fillId="3" borderId="0" xfId="0" applyFont="1" applyFill="1"/>
    <xf numFmtId="0" fontId="3" fillId="3" borderId="0" xfId="0" applyNumberFormat="1" applyFont="1" applyFill="1"/>
    <xf numFmtId="164" fontId="3" fillId="3" borderId="0" xfId="0" applyNumberFormat="1" applyFont="1" applyFill="1"/>
    <xf numFmtId="165" fontId="3" fillId="3" borderId="0" xfId="0" applyNumberFormat="1" applyFont="1" applyFill="1"/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top" wrapText="1"/>
    </xf>
  </cellXfs>
  <cellStyles count="3">
    <cellStyle name="xl36" xfId="2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AO268"/>
  <sheetViews>
    <sheetView tabSelected="1" view="pageBreakPreview" topLeftCell="A2" zoomScaleNormal="100" zoomScaleSheetLayoutView="100" workbookViewId="0">
      <pane xSplit="3" ySplit="17" topLeftCell="D19" activePane="bottomRight" state="frozen"/>
      <selection activeCell="A2" sqref="A2"/>
      <selection pane="topRight" activeCell="D2" sqref="D2"/>
      <selection pane="bottomLeft" activeCell="A19" sqref="A19"/>
      <selection pane="bottomRight" activeCell="G3" sqref="G3"/>
    </sheetView>
  </sheetViews>
  <sheetFormatPr defaultRowHeight="14.25" x14ac:dyDescent="0.2"/>
  <cols>
    <col min="1" max="1" width="5.28515625" style="1" customWidth="1"/>
    <col min="2" max="2" width="37.85546875" style="1" customWidth="1"/>
    <col min="3" max="3" width="14.140625" style="1" bestFit="1" customWidth="1"/>
    <col min="4" max="4" width="12.140625" style="1" customWidth="1"/>
    <col min="5" max="7" width="10.5703125" style="1" customWidth="1"/>
    <col min="8" max="8" width="11.5703125" style="1" customWidth="1"/>
    <col min="9" max="9" width="12" style="1" customWidth="1"/>
    <col min="10" max="10" width="11.85546875" style="1" customWidth="1"/>
    <col min="11" max="11" width="10.85546875" style="1" customWidth="1"/>
    <col min="12" max="12" width="13.5703125" style="1" customWidth="1"/>
    <col min="13" max="19" width="6.7109375" style="1" hidden="1" customWidth="1"/>
    <col min="20" max="29" width="9.140625" style="1" hidden="1" customWidth="1"/>
    <col min="30" max="33" width="13" style="1" hidden="1" customWidth="1"/>
    <col min="34" max="34" width="9.140625" style="1" hidden="1" customWidth="1"/>
    <col min="35" max="35" width="10.7109375" style="2" customWidth="1"/>
    <col min="36" max="36" width="12.7109375" style="3" bestFit="1" customWidth="1"/>
    <col min="37" max="37" width="10.42578125" style="3" bestFit="1" customWidth="1"/>
    <col min="38" max="38" width="9.140625" style="3"/>
    <col min="39" max="39" width="10.42578125" style="3" customWidth="1"/>
    <col min="40" max="40" width="11.42578125" style="3" customWidth="1"/>
    <col min="41" max="41" width="11.140625" style="1" customWidth="1"/>
    <col min="42" max="16384" width="9.140625" style="1"/>
  </cols>
  <sheetData>
    <row r="1" spans="1:41" ht="12" hidden="1" customHeight="1" x14ac:dyDescent="0.2">
      <c r="AJ1" s="2"/>
      <c r="AK1" s="2"/>
      <c r="AL1" s="2"/>
    </row>
    <row r="2" spans="1:41" s="6" customFormat="1" ht="16.5" customHeight="1" x14ac:dyDescent="0.25">
      <c r="A2" s="4"/>
      <c r="B2" s="4"/>
      <c r="C2" s="4"/>
      <c r="D2" s="4"/>
      <c r="E2" s="4"/>
      <c r="F2" s="4"/>
      <c r="G2" s="5" t="s">
        <v>0</v>
      </c>
      <c r="H2" s="4"/>
      <c r="I2" s="4"/>
      <c r="J2" s="4"/>
      <c r="K2" s="4"/>
      <c r="L2" s="4"/>
      <c r="AC2" s="6" t="s">
        <v>0</v>
      </c>
      <c r="AI2" s="7"/>
      <c r="AJ2" s="7"/>
      <c r="AK2" s="7"/>
      <c r="AL2" s="7"/>
      <c r="AM2" s="8"/>
      <c r="AN2" s="8"/>
    </row>
    <row r="3" spans="1:41" s="6" customFormat="1" ht="13.5" customHeight="1" x14ac:dyDescent="0.25">
      <c r="A3" s="4"/>
      <c r="B3" s="4"/>
      <c r="C3" s="4"/>
      <c r="D3" s="4"/>
      <c r="E3" s="4"/>
      <c r="F3" s="4"/>
      <c r="G3" s="5" t="s">
        <v>1</v>
      </c>
      <c r="H3" s="9"/>
      <c r="I3" s="9"/>
      <c r="J3" s="9"/>
      <c r="K3" s="9"/>
      <c r="L3" s="4"/>
      <c r="AC3" s="6" t="s">
        <v>2</v>
      </c>
      <c r="AI3" s="7"/>
      <c r="AJ3" s="7"/>
      <c r="AK3" s="7"/>
      <c r="AL3" s="7"/>
      <c r="AM3" s="8"/>
      <c r="AN3" s="8"/>
    </row>
    <row r="4" spans="1:41" s="6" customFormat="1" ht="12.75" customHeight="1" x14ac:dyDescent="0.25">
      <c r="A4" s="4"/>
      <c r="B4" s="4"/>
      <c r="C4" s="4"/>
      <c r="D4" s="4"/>
      <c r="E4" s="4"/>
      <c r="F4" s="4"/>
      <c r="G4" s="5" t="s">
        <v>3</v>
      </c>
      <c r="H4" s="4"/>
      <c r="I4" s="4"/>
      <c r="J4" s="4"/>
      <c r="K4" s="4"/>
      <c r="L4" s="4"/>
      <c r="AC4" s="6" t="s">
        <v>3</v>
      </c>
      <c r="AI4" s="7"/>
      <c r="AJ4" s="7"/>
      <c r="AK4" s="7"/>
      <c r="AL4" s="7"/>
      <c r="AM4" s="8"/>
      <c r="AN4" s="8"/>
    </row>
    <row r="5" spans="1:41" s="6" customFormat="1" ht="17.25" customHeight="1" x14ac:dyDescent="0.25">
      <c r="A5" s="4"/>
      <c r="B5" s="4"/>
      <c r="C5" s="4"/>
      <c r="D5" s="4"/>
      <c r="E5" s="4"/>
      <c r="F5" s="4"/>
      <c r="G5" s="5" t="s">
        <v>4</v>
      </c>
      <c r="H5" s="4"/>
      <c r="I5" s="4"/>
      <c r="J5" s="4"/>
      <c r="K5" s="4"/>
      <c r="L5" s="4"/>
      <c r="AC5" s="6" t="s">
        <v>4</v>
      </c>
      <c r="AI5" s="7"/>
      <c r="AJ5" s="7"/>
      <c r="AK5" s="7"/>
      <c r="AL5" s="7"/>
      <c r="AM5" s="8"/>
      <c r="AN5" s="8"/>
    </row>
    <row r="6" spans="1:41" ht="13.5" customHeight="1" x14ac:dyDescent="0.2">
      <c r="A6" s="4"/>
      <c r="B6" s="4"/>
      <c r="C6" s="4"/>
      <c r="D6" s="4"/>
      <c r="E6" s="4"/>
      <c r="F6" s="10"/>
      <c r="G6" s="10"/>
      <c r="H6" s="10"/>
      <c r="I6" s="10"/>
      <c r="J6" s="10"/>
      <c r="K6" s="10"/>
      <c r="L6" s="11" t="s">
        <v>5</v>
      </c>
      <c r="AJ6" s="2"/>
      <c r="AK6" s="2"/>
      <c r="AL6" s="2"/>
    </row>
    <row r="7" spans="1:41" s="4" customFormat="1" ht="15" x14ac:dyDescent="0.2">
      <c r="A7" s="60" t="s">
        <v>77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AI7" s="12"/>
      <c r="AJ7" s="12"/>
      <c r="AK7" s="12"/>
      <c r="AL7" s="12"/>
      <c r="AM7" s="13"/>
      <c r="AN7" s="13"/>
    </row>
    <row r="8" spans="1:41" s="4" customFormat="1" ht="15" x14ac:dyDescent="0.2">
      <c r="A8" s="61" t="s">
        <v>6</v>
      </c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AI8" s="12"/>
      <c r="AJ8" s="12"/>
      <c r="AK8" s="12"/>
      <c r="AL8" s="12"/>
      <c r="AM8" s="13"/>
      <c r="AN8" s="13"/>
    </row>
    <row r="9" spans="1:41" ht="13.5" customHeight="1" x14ac:dyDescent="0.2">
      <c r="A9" s="4"/>
      <c r="B9" s="4"/>
      <c r="C9" s="4"/>
      <c r="D9" s="4"/>
      <c r="E9" s="4"/>
      <c r="F9" s="10"/>
      <c r="G9" s="10"/>
      <c r="H9" s="10"/>
      <c r="I9" s="10"/>
      <c r="J9" s="10"/>
      <c r="K9" s="10"/>
      <c r="L9" s="11" t="s">
        <v>5</v>
      </c>
      <c r="AJ9" s="2"/>
      <c r="AK9" s="2"/>
      <c r="AL9" s="2"/>
    </row>
    <row r="10" spans="1:41" s="4" customFormat="1" ht="99" customHeight="1" x14ac:dyDescent="0.2">
      <c r="A10" s="62" t="s">
        <v>7</v>
      </c>
      <c r="B10" s="62" t="s">
        <v>8</v>
      </c>
      <c r="C10" s="62" t="s">
        <v>9</v>
      </c>
      <c r="D10" s="63" t="s">
        <v>10</v>
      </c>
      <c r="E10" s="64"/>
      <c r="F10" s="64"/>
      <c r="G10" s="64"/>
      <c r="H10" s="64"/>
      <c r="I10" s="64"/>
      <c r="J10" s="64"/>
      <c r="K10" s="65"/>
      <c r="L10" s="66" t="s">
        <v>11</v>
      </c>
      <c r="AD10" s="14" t="e">
        <f>#REF!-#REF!</f>
        <v>#REF!</v>
      </c>
      <c r="AE10" s="14" t="e">
        <f>#REF!-#REF!</f>
        <v>#REF!</v>
      </c>
      <c r="AF10" s="14" t="e">
        <f>#REF!-#REF!</f>
        <v>#REF!</v>
      </c>
      <c r="AG10" s="14" t="e">
        <f>#REF!-#REF!</f>
        <v>#REF!</v>
      </c>
      <c r="AI10" s="12"/>
      <c r="AJ10" s="12"/>
      <c r="AK10" s="12"/>
      <c r="AL10" s="12"/>
      <c r="AM10" s="13"/>
      <c r="AN10" s="13"/>
    </row>
    <row r="11" spans="1:41" s="4" customFormat="1" ht="28.5" customHeight="1" x14ac:dyDescent="0.2">
      <c r="A11" s="62"/>
      <c r="B11" s="62"/>
      <c r="C11" s="62"/>
      <c r="D11" s="33" t="s">
        <v>12</v>
      </c>
      <c r="E11" s="33" t="s">
        <v>13</v>
      </c>
      <c r="F11" s="33" t="s">
        <v>14</v>
      </c>
      <c r="G11" s="33" t="s">
        <v>15</v>
      </c>
      <c r="H11" s="56" t="s">
        <v>16</v>
      </c>
      <c r="I11" s="58" t="s">
        <v>17</v>
      </c>
      <c r="J11" s="37" t="s">
        <v>18</v>
      </c>
      <c r="K11" s="33" t="s">
        <v>19</v>
      </c>
      <c r="L11" s="67"/>
      <c r="AD11" s="4" t="s">
        <v>20</v>
      </c>
      <c r="AE11" s="4" t="s">
        <v>13</v>
      </c>
      <c r="AF11" s="4" t="s">
        <v>14</v>
      </c>
      <c r="AG11" s="4" t="s">
        <v>15</v>
      </c>
      <c r="AI11" s="12"/>
      <c r="AJ11" s="24"/>
      <c r="AK11" s="12"/>
      <c r="AL11" s="12"/>
      <c r="AM11" s="13"/>
      <c r="AN11" s="13"/>
    </row>
    <row r="12" spans="1:41" s="42" customFormat="1" ht="11.25" thickBot="1" x14ac:dyDescent="0.2">
      <c r="A12" s="41">
        <v>1</v>
      </c>
      <c r="B12" s="41">
        <v>2</v>
      </c>
      <c r="C12" s="41">
        <v>3</v>
      </c>
      <c r="D12" s="41">
        <v>4</v>
      </c>
      <c r="E12" s="41">
        <v>5</v>
      </c>
      <c r="F12" s="41">
        <v>6</v>
      </c>
      <c r="G12" s="41">
        <v>7</v>
      </c>
      <c r="H12" s="41">
        <v>8</v>
      </c>
      <c r="I12" s="41">
        <v>9</v>
      </c>
      <c r="J12" s="41">
        <v>10</v>
      </c>
      <c r="K12" s="41">
        <v>11</v>
      </c>
      <c r="L12" s="41">
        <v>12</v>
      </c>
      <c r="M12" s="42" t="s">
        <v>21</v>
      </c>
      <c r="T12" s="43" t="s">
        <v>22</v>
      </c>
      <c r="U12" s="43" t="s">
        <v>23</v>
      </c>
      <c r="V12" s="43" t="s">
        <v>24</v>
      </c>
      <c r="W12" s="43" t="s">
        <v>20</v>
      </c>
      <c r="X12" s="43" t="s">
        <v>13</v>
      </c>
      <c r="Y12" s="43" t="s">
        <v>14</v>
      </c>
      <c r="Z12" s="43" t="s">
        <v>15</v>
      </c>
      <c r="AD12" s="42">
        <v>7</v>
      </c>
      <c r="AE12" s="42">
        <v>8</v>
      </c>
      <c r="AF12" s="42">
        <v>9</v>
      </c>
      <c r="AG12" s="42">
        <v>10</v>
      </c>
      <c r="AI12" s="44"/>
      <c r="AJ12" s="44"/>
      <c r="AK12" s="44"/>
      <c r="AL12" s="44"/>
      <c r="AM12" s="45"/>
      <c r="AN12" s="45"/>
    </row>
    <row r="13" spans="1:41" s="4" customFormat="1" ht="32.25" customHeight="1" x14ac:dyDescent="0.2">
      <c r="A13" s="15">
        <v>1</v>
      </c>
      <c r="B13" s="16" t="s">
        <v>25</v>
      </c>
      <c r="C13" s="17"/>
      <c r="D13" s="18">
        <f>SUM(D14:D18)-D17</f>
        <v>800955.04726000014</v>
      </c>
      <c r="E13" s="18">
        <f t="shared" ref="E13" si="0">SUM(E14:E18)-E17</f>
        <v>74063.217520000006</v>
      </c>
      <c r="F13" s="18">
        <f>SUM(F14:F18)-F17</f>
        <v>79747.572440000004</v>
      </c>
      <c r="G13" s="18">
        <f t="shared" ref="G13:K13" si="1">SUM(G14:G18)</f>
        <v>48456.200000000004</v>
      </c>
      <c r="H13" s="18">
        <f>SUM(H14:H18)-H17</f>
        <v>123277.23831999997</v>
      </c>
      <c r="I13" s="18">
        <f>SUM(I14:I18)</f>
        <v>379194.74898000003</v>
      </c>
      <c r="J13" s="18">
        <f t="shared" si="1"/>
        <v>47426.090000000004</v>
      </c>
      <c r="K13" s="18">
        <f t="shared" si="1"/>
        <v>48789.98</v>
      </c>
      <c r="L13" s="19"/>
      <c r="M13" s="30"/>
      <c r="N13" s="30"/>
      <c r="AI13" s="12"/>
      <c r="AJ13" s="24"/>
      <c r="AK13" s="12"/>
      <c r="AL13" s="12"/>
      <c r="AM13" s="13"/>
      <c r="AN13" s="13"/>
      <c r="AO13" s="14"/>
    </row>
    <row r="14" spans="1:41" s="4" customFormat="1" ht="15.75" customHeight="1" x14ac:dyDescent="0.2">
      <c r="A14" s="15">
        <v>2</v>
      </c>
      <c r="B14" s="16" t="s">
        <v>26</v>
      </c>
      <c r="C14" s="17"/>
      <c r="D14" s="18">
        <f>SUM(E14:K14)</f>
        <v>87273.319999999992</v>
      </c>
      <c r="E14" s="18">
        <f t="shared" ref="E14:G16" si="2">E20+E159+E195+E201+E207+E221+E227+E233+E239+E245+E251+E257+E263</f>
        <v>0</v>
      </c>
      <c r="F14" s="18">
        <f t="shared" si="2"/>
        <v>0</v>
      </c>
      <c r="G14" s="18">
        <f t="shared" si="2"/>
        <v>0</v>
      </c>
      <c r="H14" s="18">
        <f t="shared" ref="H14:I16" si="3">H20+H159+H195+H201+H207+H221+H227+H233+H239+H245+H251+H257+H263</f>
        <v>57550.52</v>
      </c>
      <c r="I14" s="18">
        <f t="shared" si="3"/>
        <v>29722.799999999999</v>
      </c>
      <c r="J14" s="18">
        <f t="shared" ref="J14:K14" si="4">J20+J159+J195+J201+J207+J221+J227+J233+J239+J245</f>
        <v>0</v>
      </c>
      <c r="K14" s="18">
        <f t="shared" si="4"/>
        <v>0</v>
      </c>
      <c r="L14" s="15"/>
      <c r="M14" s="30"/>
      <c r="N14" s="30"/>
      <c r="AI14" s="12"/>
      <c r="AJ14" s="12"/>
      <c r="AK14" s="12"/>
      <c r="AL14" s="12"/>
      <c r="AM14" s="13"/>
      <c r="AN14" s="13"/>
      <c r="AO14" s="14"/>
    </row>
    <row r="15" spans="1:41" s="4" customFormat="1" ht="15.75" customHeight="1" x14ac:dyDescent="0.2">
      <c r="A15" s="15">
        <v>3</v>
      </c>
      <c r="B15" s="16" t="s">
        <v>27</v>
      </c>
      <c r="C15" s="17"/>
      <c r="D15" s="18">
        <f>SUM(E15:K15)</f>
        <v>82956.003480000014</v>
      </c>
      <c r="E15" s="18">
        <f t="shared" si="2"/>
        <v>25678.510849999999</v>
      </c>
      <c r="F15" s="18">
        <f t="shared" si="2"/>
        <v>31797.512629999997</v>
      </c>
      <c r="G15" s="18">
        <f t="shared" si="2"/>
        <v>4637.8999999999996</v>
      </c>
      <c r="H15" s="18">
        <f t="shared" si="3"/>
        <v>8456.58</v>
      </c>
      <c r="I15" s="18">
        <f t="shared" si="3"/>
        <v>5653.1</v>
      </c>
      <c r="J15" s="18">
        <f t="shared" ref="J15:K15" si="5">J21+J160+J196+J202+J208+J222+J228+J234+J240+J246+J252+J258+J264</f>
        <v>3381.3</v>
      </c>
      <c r="K15" s="18">
        <f t="shared" si="5"/>
        <v>3351.1</v>
      </c>
      <c r="L15" s="15"/>
      <c r="M15" s="30"/>
      <c r="N15" s="30"/>
      <c r="AJ15" s="12"/>
      <c r="AK15" s="12"/>
      <c r="AL15" s="12"/>
      <c r="AM15" s="13"/>
      <c r="AN15" s="13"/>
      <c r="AO15" s="14"/>
    </row>
    <row r="16" spans="1:41" s="4" customFormat="1" ht="15.75" customHeight="1" x14ac:dyDescent="0.2">
      <c r="A16" s="15">
        <v>4</v>
      </c>
      <c r="B16" s="16" t="s">
        <v>28</v>
      </c>
      <c r="C16" s="17"/>
      <c r="D16" s="18">
        <f>SUM(E16:K16)</f>
        <v>630029.06216000009</v>
      </c>
      <c r="E16" s="18">
        <f t="shared" si="2"/>
        <v>48245.176670000008</v>
      </c>
      <c r="F16" s="18">
        <f t="shared" si="2"/>
        <v>47392.928190000006</v>
      </c>
      <c r="G16" s="18">
        <f t="shared" si="2"/>
        <v>43818.3</v>
      </c>
      <c r="H16" s="18">
        <f t="shared" si="3"/>
        <v>57270.138319999991</v>
      </c>
      <c r="I16" s="18">
        <f t="shared" si="3"/>
        <v>343818.84898000001</v>
      </c>
      <c r="J16" s="18">
        <f t="shared" ref="J16:K16" si="6">J22+J161+J197+J203+J209+J223+J229+J235+J241+J247+J253+J259+J265</f>
        <v>44044.79</v>
      </c>
      <c r="K16" s="18">
        <f t="shared" si="6"/>
        <v>45438.880000000005</v>
      </c>
      <c r="L16" s="15"/>
      <c r="M16" s="30"/>
      <c r="N16" s="30"/>
      <c r="AI16" s="12"/>
      <c r="AJ16" s="12"/>
      <c r="AK16" s="12"/>
      <c r="AL16" s="12"/>
      <c r="AM16" s="13"/>
      <c r="AN16" s="13"/>
      <c r="AO16" s="14"/>
    </row>
    <row r="17" spans="1:41" s="4" customFormat="1" ht="30" x14ac:dyDescent="0.2">
      <c r="A17" s="15">
        <v>5</v>
      </c>
      <c r="B17" s="16" t="s">
        <v>29</v>
      </c>
      <c r="C17" s="17"/>
      <c r="D17" s="18">
        <f>SUM(E17:K17)</f>
        <v>9451.4805699999997</v>
      </c>
      <c r="E17" s="18">
        <f>E23+E162+E198+E204+E212+E218+E224+E230+E236+E243+E248+E254+E266</f>
        <v>3994.7486800000001</v>
      </c>
      <c r="F17" s="18">
        <f>F23+F162</f>
        <v>4210.59789</v>
      </c>
      <c r="G17" s="18">
        <v>0</v>
      </c>
      <c r="H17" s="18">
        <f>H212</f>
        <v>1246.134</v>
      </c>
      <c r="I17" s="18">
        <f>I23+I162+I198+I204+I212+I224+I230+I236+I242+I248+I254+I260+I266</f>
        <v>0</v>
      </c>
      <c r="J17" s="18">
        <f t="shared" ref="J17:K17" si="7">J23+J162+J198+J204+J212+J224+J230+J236+J242+J248+J254+J260+J266</f>
        <v>0</v>
      </c>
      <c r="K17" s="18">
        <f t="shared" si="7"/>
        <v>0</v>
      </c>
      <c r="L17" s="15"/>
      <c r="M17" s="30"/>
      <c r="N17" s="30"/>
      <c r="AI17" s="12"/>
      <c r="AJ17" s="12"/>
      <c r="AK17" s="12"/>
      <c r="AL17" s="12"/>
      <c r="AM17" s="13"/>
      <c r="AN17" s="13"/>
      <c r="AO17" s="14"/>
    </row>
    <row r="18" spans="1:41" s="4" customFormat="1" ht="15.75" customHeight="1" x14ac:dyDescent="0.2">
      <c r="A18" s="15">
        <v>6</v>
      </c>
      <c r="B18" s="16" t="s">
        <v>30</v>
      </c>
      <c r="C18" s="17"/>
      <c r="D18" s="18">
        <f>SUM(E18:K18)</f>
        <v>696.66161999999997</v>
      </c>
      <c r="E18" s="18">
        <f>E24+E163+E199+E205+E213+E219+E225+E231+E237+E243+E249+E255+E267</f>
        <v>139.53</v>
      </c>
      <c r="F18" s="18">
        <f t="shared" ref="F18:K18" si="8">F24+F163+F199+F205+F213+F225+F231+F237+F243+F249</f>
        <v>557.13162</v>
      </c>
      <c r="G18" s="18">
        <f t="shared" si="8"/>
        <v>0</v>
      </c>
      <c r="H18" s="18">
        <f t="shared" si="8"/>
        <v>0</v>
      </c>
      <c r="I18" s="18">
        <f t="shared" si="8"/>
        <v>0</v>
      </c>
      <c r="J18" s="18">
        <f t="shared" si="8"/>
        <v>0</v>
      </c>
      <c r="K18" s="18">
        <f t="shared" si="8"/>
        <v>0</v>
      </c>
      <c r="L18" s="15"/>
      <c r="M18" s="30"/>
      <c r="N18" s="30"/>
      <c r="AI18" s="12"/>
      <c r="AJ18" s="12"/>
      <c r="AK18" s="12"/>
      <c r="AL18" s="12"/>
      <c r="AM18" s="13"/>
      <c r="AN18" s="13"/>
      <c r="AO18" s="14"/>
    </row>
    <row r="19" spans="1:41" s="4" customFormat="1" ht="75" x14ac:dyDescent="0.2">
      <c r="A19" s="15">
        <v>7</v>
      </c>
      <c r="B19" s="30" t="s">
        <v>76</v>
      </c>
      <c r="C19" s="17" t="s">
        <v>31</v>
      </c>
      <c r="D19" s="20">
        <f>SUM(D20:D24)-D23</f>
        <v>457341.24676000001</v>
      </c>
      <c r="E19" s="20">
        <f>SUM(E20:E24)-E23</f>
        <v>28379.52752</v>
      </c>
      <c r="F19" s="20">
        <f>SUM(F20:F24)-F23</f>
        <v>17579.882440000001</v>
      </c>
      <c r="G19" s="20">
        <f>SUM(G20:G24)-G23</f>
        <v>5122.38</v>
      </c>
      <c r="H19" s="20">
        <f>SUM(H20:H24)-H23</f>
        <v>72494.807820000002</v>
      </c>
      <c r="I19" s="20">
        <f t="shared" ref="I19:K19" si="9">SUM(I20:I24)-I23</f>
        <v>333764.64898</v>
      </c>
      <c r="J19" s="20">
        <f t="shared" si="9"/>
        <v>0</v>
      </c>
      <c r="K19" s="20">
        <f t="shared" si="9"/>
        <v>0</v>
      </c>
      <c r="L19" s="54" t="s">
        <v>57</v>
      </c>
      <c r="M19" s="59"/>
      <c r="N19" s="59"/>
      <c r="AI19" s="21"/>
      <c r="AJ19" s="21"/>
      <c r="AK19" s="12"/>
      <c r="AL19" s="12"/>
      <c r="AM19" s="13"/>
      <c r="AN19" s="13"/>
      <c r="AO19" s="14"/>
    </row>
    <row r="20" spans="1:41" s="4" customFormat="1" ht="15.75" customHeight="1" x14ac:dyDescent="0.2">
      <c r="A20" s="15">
        <v>8</v>
      </c>
      <c r="B20" s="30" t="s">
        <v>26</v>
      </c>
      <c r="C20" s="33"/>
      <c r="D20" s="20">
        <f>SUM(E20:K20)</f>
        <v>85325.23</v>
      </c>
      <c r="E20" s="20">
        <f>E27+E33+E39+E45+E51+E57+E63+E69+E75+E81+E87+E93+E99+E105+E111+E117+E123+E129+E135+E141+E147+E153</f>
        <v>0</v>
      </c>
      <c r="F20" s="20">
        <f t="shared" ref="F20:K22" si="10">F27+F33+F39+F45+F51+F57+F63+F69+F75+F81+F87+F93+F99+F105+F111+F117+F123+F129+F135+F141+F147+F153</f>
        <v>0</v>
      </c>
      <c r="G20" s="20">
        <f t="shared" si="10"/>
        <v>0</v>
      </c>
      <c r="H20" s="20">
        <f t="shared" si="10"/>
        <v>55602.43</v>
      </c>
      <c r="I20" s="20">
        <f t="shared" si="10"/>
        <v>29722.799999999999</v>
      </c>
      <c r="J20" s="20">
        <f t="shared" si="10"/>
        <v>0</v>
      </c>
      <c r="K20" s="20">
        <f t="shared" si="10"/>
        <v>0</v>
      </c>
      <c r="L20" s="54"/>
      <c r="M20" s="30"/>
      <c r="N20" s="30"/>
      <c r="AI20" s="21"/>
      <c r="AJ20" s="21"/>
      <c r="AK20" s="21"/>
      <c r="AL20" s="12"/>
      <c r="AM20" s="13"/>
      <c r="AN20" s="13"/>
      <c r="AO20" s="14"/>
    </row>
    <row r="21" spans="1:41" s="4" customFormat="1" ht="15.75" customHeight="1" x14ac:dyDescent="0.2">
      <c r="A21" s="15">
        <v>9</v>
      </c>
      <c r="B21" s="30" t="s">
        <v>27</v>
      </c>
      <c r="C21" s="33"/>
      <c r="D21" s="20">
        <f>SUM(E21:K21)</f>
        <v>30050.323479999999</v>
      </c>
      <c r="E21" s="20">
        <f>E28+E34+E40+E46+E52+E58+E64+E70+E76+E82+E88+E94+E100+E106+E112+E118+E124+E130+E136+E142+E148+E154</f>
        <v>13122.64085</v>
      </c>
      <c r="F21" s="20">
        <f t="shared" si="10"/>
        <v>9218.9126299999989</v>
      </c>
      <c r="G21" s="20">
        <f t="shared" si="10"/>
        <v>1286.5</v>
      </c>
      <c r="H21" s="20">
        <f t="shared" si="10"/>
        <v>4185.07</v>
      </c>
      <c r="I21" s="20">
        <f t="shared" si="10"/>
        <v>2237.1999999999998</v>
      </c>
      <c r="J21" s="20">
        <f t="shared" si="10"/>
        <v>0</v>
      </c>
      <c r="K21" s="20">
        <f t="shared" si="10"/>
        <v>0</v>
      </c>
      <c r="L21" s="54">
        <f>234223.55+99754.44</f>
        <v>333977.99</v>
      </c>
      <c r="M21" s="59"/>
      <c r="N21" s="59"/>
      <c r="AI21" s="22"/>
      <c r="AJ21" s="22"/>
      <c r="AK21" s="23"/>
      <c r="AL21" s="12"/>
      <c r="AM21" s="13"/>
      <c r="AN21" s="13"/>
      <c r="AO21" s="14"/>
    </row>
    <row r="22" spans="1:41" s="4" customFormat="1" ht="15.75" customHeight="1" x14ac:dyDescent="0.2">
      <c r="A22" s="15">
        <v>10</v>
      </c>
      <c r="B22" s="30" t="s">
        <v>28</v>
      </c>
      <c r="C22" s="33"/>
      <c r="D22" s="20">
        <f>SUM(E22:K22)</f>
        <v>341269.03165999998</v>
      </c>
      <c r="E22" s="20">
        <f>E29+E35+E41+E47+E53+E59+E65+E71+E77+E83+E89+E95+E101+E107+E113+E119+E125+E131+E137+E143+E149+E155</f>
        <v>15117.356670000001</v>
      </c>
      <c r="F22" s="20">
        <f t="shared" si="10"/>
        <v>7803.8381900000004</v>
      </c>
      <c r="G22" s="20">
        <f t="shared" si="10"/>
        <v>3835.88</v>
      </c>
      <c r="H22" s="20">
        <f t="shared" si="10"/>
        <v>12707.307819999996</v>
      </c>
      <c r="I22" s="20">
        <f t="shared" si="10"/>
        <v>301804.64898</v>
      </c>
      <c r="J22" s="20">
        <f t="shared" si="10"/>
        <v>0</v>
      </c>
      <c r="K22" s="20">
        <f t="shared" si="10"/>
        <v>0</v>
      </c>
      <c r="L22" s="20">
        <f>I19-L21</f>
        <v>-213.34101999999257</v>
      </c>
      <c r="M22" s="59"/>
      <c r="N22" s="59"/>
      <c r="AI22" s="22"/>
      <c r="AJ22" s="22"/>
      <c r="AK22" s="23"/>
      <c r="AL22" s="12"/>
      <c r="AM22" s="13"/>
      <c r="AN22" s="13"/>
      <c r="AO22" s="14"/>
    </row>
    <row r="23" spans="1:41" s="4" customFormat="1" ht="30" x14ac:dyDescent="0.2">
      <c r="A23" s="15">
        <v>11</v>
      </c>
      <c r="B23" s="30" t="s">
        <v>29</v>
      </c>
      <c r="C23" s="33"/>
      <c r="D23" s="20">
        <f>SUM(E23:K23)</f>
        <v>5361.3368700000001</v>
      </c>
      <c r="E23" s="20">
        <f t="shared" ref="E23:K23" si="11">E30+E36+E42+E48+E54+E60+E66+E72+E78+E84+E90+E96+E102+E108+E114+E120+E126+E132+E138+E144+E150+E156</f>
        <v>3994.7486800000001</v>
      </c>
      <c r="F23" s="20">
        <f t="shared" si="11"/>
        <v>1366.5881899999999</v>
      </c>
      <c r="G23" s="20">
        <f t="shared" si="11"/>
        <v>0</v>
      </c>
      <c r="H23" s="20">
        <f t="shared" si="11"/>
        <v>0</v>
      </c>
      <c r="I23" s="20">
        <f t="shared" si="11"/>
        <v>0</v>
      </c>
      <c r="J23" s="20">
        <f t="shared" si="11"/>
        <v>0</v>
      </c>
      <c r="K23" s="20">
        <f t="shared" si="11"/>
        <v>0</v>
      </c>
      <c r="L23" s="54"/>
      <c r="M23" s="30"/>
      <c r="N23" s="30"/>
      <c r="AI23" s="22"/>
      <c r="AJ23" s="22"/>
      <c r="AK23" s="23"/>
      <c r="AL23" s="12"/>
      <c r="AM23" s="13"/>
      <c r="AN23" s="13"/>
      <c r="AO23" s="14"/>
    </row>
    <row r="24" spans="1:41" s="4" customFormat="1" ht="15.75" customHeight="1" x14ac:dyDescent="0.2">
      <c r="A24" s="15">
        <v>12</v>
      </c>
      <c r="B24" s="30" t="s">
        <v>30</v>
      </c>
      <c r="C24" s="33"/>
      <c r="D24" s="20">
        <f>SUM(E24:K24)</f>
        <v>696.66161999999997</v>
      </c>
      <c r="E24" s="20">
        <f t="shared" ref="E24:K24" si="12">E31+E37+E43+E49+E55+E61+E67+E73+E79+E85+E91+E97+E103+E109+E115+E121+E127+E133+E139+E145+E151+E157</f>
        <v>139.53</v>
      </c>
      <c r="F24" s="20">
        <f t="shared" si="12"/>
        <v>557.13162</v>
      </c>
      <c r="G24" s="20">
        <f t="shared" si="12"/>
        <v>0</v>
      </c>
      <c r="H24" s="20">
        <f t="shared" si="12"/>
        <v>0</v>
      </c>
      <c r="I24" s="20">
        <f t="shared" si="12"/>
        <v>0</v>
      </c>
      <c r="J24" s="20">
        <f t="shared" si="12"/>
        <v>0</v>
      </c>
      <c r="K24" s="20">
        <f t="shared" si="12"/>
        <v>0</v>
      </c>
      <c r="L24" s="54"/>
      <c r="M24" s="59"/>
      <c r="N24" s="59"/>
      <c r="AI24" s="22"/>
      <c r="AJ24" s="22"/>
      <c r="AK24" s="23"/>
      <c r="AL24" s="12"/>
      <c r="AM24" s="13"/>
      <c r="AN24" s="13"/>
      <c r="AO24" s="14"/>
    </row>
    <row r="25" spans="1:41" s="4" customFormat="1" ht="15.75" customHeight="1" x14ac:dyDescent="0.2">
      <c r="A25" s="15">
        <v>13</v>
      </c>
      <c r="B25" s="30" t="s">
        <v>32</v>
      </c>
      <c r="C25" s="33"/>
      <c r="D25" s="20"/>
      <c r="E25" s="20"/>
      <c r="F25" s="20"/>
      <c r="G25" s="20"/>
      <c r="H25" s="24"/>
      <c r="I25" s="20"/>
      <c r="J25" s="20"/>
      <c r="K25" s="20"/>
      <c r="L25" s="54"/>
      <c r="M25" s="59"/>
      <c r="N25" s="59"/>
      <c r="AI25" s="21"/>
      <c r="AJ25" s="21"/>
      <c r="AK25" s="12"/>
      <c r="AL25" s="12"/>
      <c r="AM25" s="13"/>
      <c r="AN25" s="13"/>
      <c r="AO25" s="14"/>
    </row>
    <row r="26" spans="1:41" s="4" customFormat="1" ht="60" x14ac:dyDescent="0.2">
      <c r="A26" s="15">
        <v>14</v>
      </c>
      <c r="B26" s="25" t="s">
        <v>86</v>
      </c>
      <c r="C26" s="33"/>
      <c r="D26" s="20">
        <f t="shared" ref="D26:K26" si="13">SUM(D27:D29)+D31</f>
        <v>22168.57185</v>
      </c>
      <c r="E26" s="20">
        <f>SUM(E27:E29)+E31</f>
        <v>22168.57185</v>
      </c>
      <c r="F26" s="20">
        <f t="shared" si="13"/>
        <v>0</v>
      </c>
      <c r="G26" s="20">
        <f t="shared" si="13"/>
        <v>0</v>
      </c>
      <c r="H26" s="20">
        <f t="shared" si="13"/>
        <v>0</v>
      </c>
      <c r="I26" s="20">
        <f t="shared" si="13"/>
        <v>0</v>
      </c>
      <c r="J26" s="20">
        <f t="shared" si="13"/>
        <v>0</v>
      </c>
      <c r="K26" s="20">
        <f t="shared" si="13"/>
        <v>0</v>
      </c>
      <c r="L26" s="54"/>
      <c r="M26" s="30"/>
      <c r="N26" s="30"/>
      <c r="AI26" s="12"/>
      <c r="AJ26" s="12"/>
      <c r="AK26" s="12"/>
      <c r="AL26" s="12"/>
      <c r="AM26" s="13"/>
      <c r="AN26" s="13"/>
      <c r="AO26" s="14"/>
    </row>
    <row r="27" spans="1:41" s="4" customFormat="1" ht="15.75" customHeight="1" x14ac:dyDescent="0.2">
      <c r="A27" s="15">
        <v>15</v>
      </c>
      <c r="B27" s="30" t="s">
        <v>26</v>
      </c>
      <c r="C27" s="33"/>
      <c r="D27" s="20">
        <f t="shared" ref="D27:D31" si="14">SUM(E27:K27)</f>
        <v>0</v>
      </c>
      <c r="E27" s="20">
        <v>0</v>
      </c>
      <c r="F27" s="20">
        <v>0</v>
      </c>
      <c r="G27" s="20">
        <v>0</v>
      </c>
      <c r="H27" s="20">
        <v>0</v>
      </c>
      <c r="I27" s="20">
        <v>0</v>
      </c>
      <c r="J27" s="20">
        <v>0</v>
      </c>
      <c r="K27" s="20">
        <v>0</v>
      </c>
      <c r="L27" s="54"/>
      <c r="M27" s="30"/>
      <c r="N27" s="30"/>
      <c r="AI27" s="12"/>
      <c r="AJ27" s="12"/>
      <c r="AK27" s="12"/>
      <c r="AL27" s="12"/>
      <c r="AM27" s="13"/>
      <c r="AN27" s="13"/>
      <c r="AO27" s="14"/>
    </row>
    <row r="28" spans="1:41" s="4" customFormat="1" ht="15.75" customHeight="1" x14ac:dyDescent="0.2">
      <c r="A28" s="15">
        <v>16</v>
      </c>
      <c r="B28" s="30" t="s">
        <v>27</v>
      </c>
      <c r="C28" s="30"/>
      <c r="D28" s="20">
        <f t="shared" si="14"/>
        <v>9818.3518499999991</v>
      </c>
      <c r="E28" s="20">
        <v>9818.3518499999991</v>
      </c>
      <c r="F28" s="20">
        <v>0</v>
      </c>
      <c r="G28" s="20">
        <v>0</v>
      </c>
      <c r="H28" s="20">
        <v>0</v>
      </c>
      <c r="I28" s="20">
        <v>0</v>
      </c>
      <c r="J28" s="20">
        <v>0</v>
      </c>
      <c r="K28" s="20">
        <v>0</v>
      </c>
      <c r="L28" s="54"/>
      <c r="M28" s="30"/>
      <c r="N28" s="30"/>
      <c r="AI28" s="12"/>
      <c r="AJ28" s="12"/>
      <c r="AK28" s="12"/>
      <c r="AL28" s="12"/>
      <c r="AM28" s="13"/>
      <c r="AN28" s="13"/>
      <c r="AO28" s="14"/>
    </row>
    <row r="29" spans="1:41" s="4" customFormat="1" ht="15" x14ac:dyDescent="0.2">
      <c r="A29" s="15">
        <v>17</v>
      </c>
      <c r="B29" s="30" t="s">
        <v>28</v>
      </c>
      <c r="C29" s="30"/>
      <c r="D29" s="20">
        <f t="shared" si="14"/>
        <v>12210.69</v>
      </c>
      <c r="E29" s="20">
        <v>12210.69</v>
      </c>
      <c r="F29" s="20">
        <f t="shared" ref="F29:K29" si="15">F30</f>
        <v>0</v>
      </c>
      <c r="G29" s="20">
        <f t="shared" si="15"/>
        <v>0</v>
      </c>
      <c r="H29" s="20">
        <f t="shared" si="15"/>
        <v>0</v>
      </c>
      <c r="I29" s="20">
        <f t="shared" si="15"/>
        <v>0</v>
      </c>
      <c r="J29" s="20">
        <f t="shared" si="15"/>
        <v>0</v>
      </c>
      <c r="K29" s="20">
        <f t="shared" si="15"/>
        <v>0</v>
      </c>
      <c r="L29" s="54"/>
      <c r="M29" s="30"/>
      <c r="N29" s="30"/>
      <c r="AI29" s="12"/>
      <c r="AJ29" s="12"/>
      <c r="AK29" s="12"/>
      <c r="AL29" s="12"/>
      <c r="AM29" s="13"/>
      <c r="AN29" s="13"/>
      <c r="AO29" s="14"/>
    </row>
    <row r="30" spans="1:41" s="4" customFormat="1" ht="30" x14ac:dyDescent="0.2">
      <c r="A30" s="15">
        <v>18</v>
      </c>
      <c r="B30" s="39" t="s">
        <v>29</v>
      </c>
      <c r="C30" s="30"/>
      <c r="D30" s="20">
        <f t="shared" si="14"/>
        <v>3994.7486800000001</v>
      </c>
      <c r="E30" s="20">
        <v>3994.7486800000001</v>
      </c>
      <c r="F30" s="20">
        <v>0</v>
      </c>
      <c r="G30" s="20">
        <v>0</v>
      </c>
      <c r="H30" s="20">
        <v>0</v>
      </c>
      <c r="I30" s="20">
        <v>0</v>
      </c>
      <c r="J30" s="20">
        <v>0</v>
      </c>
      <c r="K30" s="20">
        <v>0</v>
      </c>
      <c r="L30" s="54"/>
      <c r="M30" s="30"/>
      <c r="N30" s="30"/>
      <c r="AI30" s="12"/>
      <c r="AJ30" s="12"/>
      <c r="AK30" s="12"/>
      <c r="AL30" s="12"/>
      <c r="AM30" s="13"/>
      <c r="AN30" s="13"/>
      <c r="AO30" s="14"/>
    </row>
    <row r="31" spans="1:41" s="4" customFormat="1" ht="15.75" customHeight="1" x14ac:dyDescent="0.2">
      <c r="A31" s="15">
        <v>19</v>
      </c>
      <c r="B31" s="30" t="s">
        <v>30</v>
      </c>
      <c r="C31" s="30"/>
      <c r="D31" s="20">
        <f t="shared" si="14"/>
        <v>139.53</v>
      </c>
      <c r="E31" s="20">
        <v>139.53</v>
      </c>
      <c r="F31" s="20">
        <v>0</v>
      </c>
      <c r="G31" s="20">
        <v>0</v>
      </c>
      <c r="H31" s="20">
        <v>0</v>
      </c>
      <c r="I31" s="20">
        <v>0</v>
      </c>
      <c r="J31" s="20">
        <v>0</v>
      </c>
      <c r="K31" s="20">
        <v>0</v>
      </c>
      <c r="L31" s="54"/>
      <c r="M31" s="30"/>
      <c r="N31" s="30"/>
      <c r="AI31" s="12"/>
      <c r="AJ31" s="12"/>
      <c r="AK31" s="12"/>
      <c r="AL31" s="12"/>
      <c r="AM31" s="13"/>
      <c r="AN31" s="13"/>
      <c r="AO31" s="14"/>
    </row>
    <row r="32" spans="1:41" s="4" customFormat="1" ht="90" x14ac:dyDescent="0.2">
      <c r="A32" s="15">
        <v>20</v>
      </c>
      <c r="B32" s="26" t="s">
        <v>75</v>
      </c>
      <c r="C32" s="33"/>
      <c r="D32" s="20">
        <f>SUM(D33:D37)</f>
        <v>0</v>
      </c>
      <c r="E32" s="20">
        <f t="shared" ref="E32:K32" si="16">SUM(E33:E37)</f>
        <v>0</v>
      </c>
      <c r="F32" s="20">
        <f t="shared" si="16"/>
        <v>0</v>
      </c>
      <c r="G32" s="20">
        <f t="shared" si="16"/>
        <v>0</v>
      </c>
      <c r="H32" s="20">
        <f t="shared" si="16"/>
        <v>0</v>
      </c>
      <c r="I32" s="20">
        <f t="shared" si="16"/>
        <v>0</v>
      </c>
      <c r="J32" s="20">
        <f t="shared" si="16"/>
        <v>0</v>
      </c>
      <c r="K32" s="20">
        <f t="shared" si="16"/>
        <v>0</v>
      </c>
      <c r="L32" s="54"/>
      <c r="M32" s="30"/>
      <c r="N32" s="30"/>
      <c r="AI32" s="12"/>
      <c r="AJ32" s="12"/>
      <c r="AK32" s="12"/>
      <c r="AL32" s="12"/>
      <c r="AM32" s="13"/>
      <c r="AN32" s="13"/>
      <c r="AO32" s="14"/>
    </row>
    <row r="33" spans="1:41" s="4" customFormat="1" ht="15.75" customHeight="1" x14ac:dyDescent="0.2">
      <c r="A33" s="15">
        <v>21</v>
      </c>
      <c r="B33" s="30" t="s">
        <v>26</v>
      </c>
      <c r="C33" s="33"/>
      <c r="D33" s="20">
        <f>SUM(E33:K33)</f>
        <v>0</v>
      </c>
      <c r="E33" s="20">
        <v>0</v>
      </c>
      <c r="F33" s="20">
        <v>0</v>
      </c>
      <c r="G33" s="20">
        <v>0</v>
      </c>
      <c r="H33" s="20">
        <v>0</v>
      </c>
      <c r="I33" s="20">
        <v>0</v>
      </c>
      <c r="J33" s="20">
        <v>0</v>
      </c>
      <c r="K33" s="20">
        <v>0</v>
      </c>
      <c r="L33" s="54"/>
      <c r="M33" s="30"/>
      <c r="N33" s="30"/>
      <c r="AI33" s="12"/>
      <c r="AJ33" s="12"/>
      <c r="AK33" s="12"/>
      <c r="AL33" s="12"/>
      <c r="AM33" s="13"/>
      <c r="AN33" s="13"/>
      <c r="AO33" s="14"/>
    </row>
    <row r="34" spans="1:41" s="4" customFormat="1" ht="15.75" customHeight="1" x14ac:dyDescent="0.2">
      <c r="A34" s="15">
        <v>22</v>
      </c>
      <c r="B34" s="30" t="s">
        <v>27</v>
      </c>
      <c r="C34" s="30"/>
      <c r="D34" s="20">
        <f>SUM(E34:K34)</f>
        <v>0</v>
      </c>
      <c r="E34" s="20">
        <v>0</v>
      </c>
      <c r="F34" s="20">
        <v>0</v>
      </c>
      <c r="G34" s="20">
        <v>0</v>
      </c>
      <c r="H34" s="20">
        <v>0</v>
      </c>
      <c r="I34" s="20">
        <v>0</v>
      </c>
      <c r="J34" s="20">
        <v>0</v>
      </c>
      <c r="K34" s="20">
        <v>0</v>
      </c>
      <c r="L34" s="54"/>
      <c r="M34" s="30"/>
      <c r="N34" s="30"/>
      <c r="AI34" s="12"/>
      <c r="AJ34" s="12"/>
      <c r="AK34" s="12"/>
      <c r="AL34" s="12"/>
      <c r="AM34" s="13"/>
      <c r="AN34" s="13"/>
      <c r="AO34" s="14"/>
    </row>
    <row r="35" spans="1:41" s="4" customFormat="1" ht="15.75" customHeight="1" x14ac:dyDescent="0.2">
      <c r="A35" s="15">
        <v>23</v>
      </c>
      <c r="B35" s="30" t="s">
        <v>28</v>
      </c>
      <c r="C35" s="30"/>
      <c r="D35" s="20">
        <f>SUM(E35:K35)</f>
        <v>0</v>
      </c>
      <c r="E35" s="20">
        <v>0</v>
      </c>
      <c r="F35" s="20">
        <v>0</v>
      </c>
      <c r="G35" s="20">
        <v>0</v>
      </c>
      <c r="H35" s="20">
        <v>0</v>
      </c>
      <c r="I35" s="20">
        <v>0</v>
      </c>
      <c r="J35" s="20">
        <v>0</v>
      </c>
      <c r="K35" s="20">
        <v>0</v>
      </c>
      <c r="L35" s="54"/>
      <c r="M35" s="30"/>
      <c r="N35" s="30"/>
      <c r="AI35" s="12"/>
      <c r="AJ35" s="12"/>
      <c r="AK35" s="12"/>
      <c r="AL35" s="12"/>
      <c r="AM35" s="13"/>
      <c r="AN35" s="13"/>
      <c r="AO35" s="14"/>
    </row>
    <row r="36" spans="1:41" s="4" customFormat="1" ht="30" customHeight="1" x14ac:dyDescent="0.2">
      <c r="A36" s="15">
        <v>24</v>
      </c>
      <c r="B36" s="46" t="s">
        <v>29</v>
      </c>
      <c r="C36" s="46"/>
      <c r="D36" s="20"/>
      <c r="E36" s="20"/>
      <c r="F36" s="20"/>
      <c r="G36" s="20"/>
      <c r="H36" s="20"/>
      <c r="I36" s="20"/>
      <c r="J36" s="20"/>
      <c r="K36" s="20"/>
      <c r="L36" s="54"/>
      <c r="M36" s="46"/>
      <c r="N36" s="46"/>
      <c r="AI36" s="12"/>
      <c r="AJ36" s="12"/>
      <c r="AK36" s="12"/>
      <c r="AL36" s="12"/>
      <c r="AM36" s="13"/>
      <c r="AN36" s="13"/>
      <c r="AO36" s="14"/>
    </row>
    <row r="37" spans="1:41" s="4" customFormat="1" ht="15.75" customHeight="1" x14ac:dyDescent="0.2">
      <c r="A37" s="15">
        <v>25</v>
      </c>
      <c r="B37" s="30" t="s">
        <v>30</v>
      </c>
      <c r="C37" s="30"/>
      <c r="D37" s="20">
        <f>SUM(E37:K37)</f>
        <v>0</v>
      </c>
      <c r="E37" s="20">
        <v>0</v>
      </c>
      <c r="F37" s="20">
        <v>0</v>
      </c>
      <c r="G37" s="20">
        <v>0</v>
      </c>
      <c r="H37" s="20">
        <v>0</v>
      </c>
      <c r="I37" s="20">
        <v>0</v>
      </c>
      <c r="J37" s="20">
        <v>0</v>
      </c>
      <c r="K37" s="20">
        <v>0</v>
      </c>
      <c r="L37" s="54"/>
      <c r="M37" s="30"/>
      <c r="N37" s="30"/>
      <c r="AI37" s="12"/>
      <c r="AJ37" s="12"/>
      <c r="AK37" s="12"/>
      <c r="AL37" s="12"/>
      <c r="AM37" s="13"/>
      <c r="AN37" s="13"/>
      <c r="AO37" s="14"/>
    </row>
    <row r="38" spans="1:41" s="4" customFormat="1" ht="60" customHeight="1" x14ac:dyDescent="0.2">
      <c r="A38" s="15">
        <v>26</v>
      </c>
      <c r="B38" s="26" t="s">
        <v>74</v>
      </c>
      <c r="C38" s="30"/>
      <c r="D38" s="20">
        <f>SUM(D39:D43)</f>
        <v>0</v>
      </c>
      <c r="E38" s="20">
        <f t="shared" ref="E38:K38" si="17">SUM(E39:E43)</f>
        <v>0</v>
      </c>
      <c r="F38" s="20">
        <f t="shared" si="17"/>
        <v>0</v>
      </c>
      <c r="G38" s="20">
        <f t="shared" si="17"/>
        <v>0</v>
      </c>
      <c r="H38" s="20">
        <f t="shared" si="17"/>
        <v>0</v>
      </c>
      <c r="I38" s="20">
        <f t="shared" si="17"/>
        <v>0</v>
      </c>
      <c r="J38" s="20">
        <f t="shared" si="17"/>
        <v>0</v>
      </c>
      <c r="K38" s="20">
        <f t="shared" si="17"/>
        <v>0</v>
      </c>
      <c r="L38" s="54"/>
      <c r="M38" s="30"/>
      <c r="N38" s="30"/>
      <c r="AI38" s="12"/>
      <c r="AJ38" s="12"/>
      <c r="AK38" s="12"/>
      <c r="AL38" s="12"/>
      <c r="AM38" s="13"/>
      <c r="AN38" s="13"/>
      <c r="AO38" s="14"/>
    </row>
    <row r="39" spans="1:41" s="4" customFormat="1" ht="15.75" customHeight="1" x14ac:dyDescent="0.2">
      <c r="A39" s="15">
        <v>27</v>
      </c>
      <c r="B39" s="30" t="s">
        <v>26</v>
      </c>
      <c r="C39" s="30"/>
      <c r="D39" s="20">
        <f>SUM(E39:K39)</f>
        <v>0</v>
      </c>
      <c r="E39" s="20">
        <v>0</v>
      </c>
      <c r="F39" s="20">
        <v>0</v>
      </c>
      <c r="G39" s="20">
        <v>0</v>
      </c>
      <c r="H39" s="20">
        <v>0</v>
      </c>
      <c r="I39" s="20">
        <v>0</v>
      </c>
      <c r="J39" s="20">
        <v>0</v>
      </c>
      <c r="K39" s="20">
        <v>0</v>
      </c>
      <c r="L39" s="54"/>
      <c r="M39" s="30"/>
      <c r="N39" s="30"/>
      <c r="AI39" s="12"/>
      <c r="AJ39" s="12"/>
      <c r="AK39" s="12"/>
      <c r="AL39" s="12"/>
      <c r="AM39" s="13"/>
      <c r="AN39" s="13"/>
      <c r="AO39" s="14"/>
    </row>
    <row r="40" spans="1:41" s="4" customFormat="1" ht="15.75" customHeight="1" x14ac:dyDescent="0.2">
      <c r="A40" s="15">
        <v>28</v>
      </c>
      <c r="B40" s="30" t="s">
        <v>27</v>
      </c>
      <c r="C40" s="30"/>
      <c r="D40" s="20">
        <f>SUM(E40:K40)</f>
        <v>0</v>
      </c>
      <c r="E40" s="20">
        <v>0</v>
      </c>
      <c r="F40" s="20">
        <v>0</v>
      </c>
      <c r="G40" s="20">
        <v>0</v>
      </c>
      <c r="H40" s="20">
        <v>0</v>
      </c>
      <c r="I40" s="20">
        <v>0</v>
      </c>
      <c r="J40" s="20">
        <v>0</v>
      </c>
      <c r="K40" s="20">
        <v>0</v>
      </c>
      <c r="L40" s="54"/>
      <c r="M40" s="30"/>
      <c r="N40" s="30"/>
      <c r="AI40" s="12"/>
      <c r="AJ40" s="12"/>
      <c r="AK40" s="12"/>
      <c r="AL40" s="12"/>
      <c r="AM40" s="13"/>
      <c r="AN40" s="13"/>
      <c r="AO40" s="14"/>
    </row>
    <row r="41" spans="1:41" s="4" customFormat="1" ht="15.75" customHeight="1" x14ac:dyDescent="0.2">
      <c r="A41" s="15">
        <v>29</v>
      </c>
      <c r="B41" s="30" t="s">
        <v>28</v>
      </c>
      <c r="C41" s="30"/>
      <c r="D41" s="20">
        <f>SUM(E41:K41)</f>
        <v>0</v>
      </c>
      <c r="E41" s="20">
        <v>0</v>
      </c>
      <c r="F41" s="20">
        <v>0</v>
      </c>
      <c r="G41" s="20">
        <v>0</v>
      </c>
      <c r="H41" s="20">
        <v>0</v>
      </c>
      <c r="I41" s="20">
        <v>0</v>
      </c>
      <c r="J41" s="20">
        <v>0</v>
      </c>
      <c r="K41" s="20">
        <v>0</v>
      </c>
      <c r="L41" s="54"/>
      <c r="M41" s="30"/>
      <c r="N41" s="30"/>
      <c r="AI41" s="12"/>
      <c r="AJ41" s="12"/>
      <c r="AK41" s="12"/>
      <c r="AL41" s="12"/>
      <c r="AM41" s="13"/>
      <c r="AN41" s="13"/>
      <c r="AO41" s="14"/>
    </row>
    <row r="42" spans="1:41" s="4" customFormat="1" ht="30" customHeight="1" x14ac:dyDescent="0.2">
      <c r="A42" s="15">
        <v>30</v>
      </c>
      <c r="B42" s="46" t="s">
        <v>29</v>
      </c>
      <c r="C42" s="46"/>
      <c r="D42" s="20"/>
      <c r="E42" s="20"/>
      <c r="F42" s="20"/>
      <c r="G42" s="20"/>
      <c r="H42" s="20"/>
      <c r="I42" s="20"/>
      <c r="J42" s="20"/>
      <c r="K42" s="20"/>
      <c r="L42" s="54"/>
      <c r="M42" s="46"/>
      <c r="N42" s="46"/>
      <c r="AI42" s="12"/>
      <c r="AJ42" s="12"/>
      <c r="AK42" s="12"/>
      <c r="AL42" s="12"/>
      <c r="AM42" s="13"/>
      <c r="AN42" s="13"/>
      <c r="AO42" s="14"/>
    </row>
    <row r="43" spans="1:41" s="4" customFormat="1" ht="15.75" customHeight="1" x14ac:dyDescent="0.2">
      <c r="A43" s="15">
        <v>31</v>
      </c>
      <c r="B43" s="30" t="s">
        <v>30</v>
      </c>
      <c r="C43" s="30"/>
      <c r="D43" s="20">
        <f>SUM(E43:K43)</f>
        <v>0</v>
      </c>
      <c r="E43" s="20">
        <v>0</v>
      </c>
      <c r="F43" s="20">
        <v>0</v>
      </c>
      <c r="G43" s="20">
        <v>0</v>
      </c>
      <c r="H43" s="20">
        <v>0</v>
      </c>
      <c r="I43" s="20">
        <v>0</v>
      </c>
      <c r="J43" s="20">
        <v>0</v>
      </c>
      <c r="K43" s="20">
        <v>0</v>
      </c>
      <c r="L43" s="54"/>
      <c r="M43" s="30"/>
      <c r="N43" s="30"/>
      <c r="AI43" s="12"/>
      <c r="AJ43" s="12"/>
      <c r="AK43" s="12"/>
      <c r="AL43" s="12"/>
      <c r="AM43" s="13"/>
      <c r="AN43" s="13"/>
      <c r="AO43" s="14"/>
    </row>
    <row r="44" spans="1:41" s="4" customFormat="1" ht="60" customHeight="1" x14ac:dyDescent="0.2">
      <c r="A44" s="15">
        <v>32</v>
      </c>
      <c r="B44" s="26" t="s">
        <v>73</v>
      </c>
      <c r="C44" s="30"/>
      <c r="D44" s="20">
        <f t="shared" ref="D44:E44" si="18">SUM(D45:D49)-D48</f>
        <v>11142.632439999999</v>
      </c>
      <c r="E44" s="20">
        <f t="shared" si="18"/>
        <v>0</v>
      </c>
      <c r="F44" s="20">
        <f>SUM(F45:F49)-F48</f>
        <v>11142.632439999999</v>
      </c>
      <c r="G44" s="20">
        <f t="shared" ref="G44:K44" si="19">SUM(G45:G49)</f>
        <v>0</v>
      </c>
      <c r="H44" s="20">
        <f t="shared" si="19"/>
        <v>0</v>
      </c>
      <c r="I44" s="20">
        <f t="shared" si="19"/>
        <v>0</v>
      </c>
      <c r="J44" s="20">
        <f t="shared" si="19"/>
        <v>0</v>
      </c>
      <c r="K44" s="20">
        <f t="shared" si="19"/>
        <v>0</v>
      </c>
      <c r="L44" s="54"/>
      <c r="M44" s="30"/>
      <c r="N44" s="30"/>
      <c r="AI44" s="12"/>
      <c r="AJ44" s="12"/>
      <c r="AK44" s="12"/>
      <c r="AL44" s="12"/>
      <c r="AM44" s="13"/>
      <c r="AN44" s="13"/>
      <c r="AO44" s="14"/>
    </row>
    <row r="45" spans="1:41" s="4" customFormat="1" ht="15.75" customHeight="1" x14ac:dyDescent="0.2">
      <c r="A45" s="15">
        <v>33</v>
      </c>
      <c r="B45" s="30" t="s">
        <v>26</v>
      </c>
      <c r="C45" s="30"/>
      <c r="D45" s="20">
        <f>SUM(E45:K45)</f>
        <v>0</v>
      </c>
      <c r="E45" s="20">
        <v>0</v>
      </c>
      <c r="F45" s="20">
        <v>0</v>
      </c>
      <c r="G45" s="20">
        <v>0</v>
      </c>
      <c r="H45" s="20">
        <v>0</v>
      </c>
      <c r="I45" s="20">
        <v>0</v>
      </c>
      <c r="J45" s="20">
        <v>0</v>
      </c>
      <c r="K45" s="20">
        <v>0</v>
      </c>
      <c r="L45" s="54"/>
      <c r="M45" s="30"/>
      <c r="N45" s="30"/>
      <c r="AI45" s="12"/>
      <c r="AJ45" s="12"/>
      <c r="AK45" s="12"/>
      <c r="AL45" s="12"/>
      <c r="AM45" s="13"/>
      <c r="AN45" s="13"/>
      <c r="AO45" s="14"/>
    </row>
    <row r="46" spans="1:41" s="4" customFormat="1" ht="15.75" customHeight="1" x14ac:dyDescent="0.2">
      <c r="A46" s="15">
        <v>34</v>
      </c>
      <c r="B46" s="30" t="s">
        <v>27</v>
      </c>
      <c r="C46" s="30"/>
      <c r="D46" s="20">
        <f>SUM(E46:K46)</f>
        <v>9218.9126299999989</v>
      </c>
      <c r="E46" s="20">
        <v>0</v>
      </c>
      <c r="F46" s="20">
        <f>7935.16181+1283.75082</f>
        <v>9218.9126299999989</v>
      </c>
      <c r="G46" s="20">
        <v>0</v>
      </c>
      <c r="H46" s="20">
        <v>0</v>
      </c>
      <c r="I46" s="20">
        <v>0</v>
      </c>
      <c r="J46" s="20">
        <v>0</v>
      </c>
      <c r="K46" s="20">
        <v>0</v>
      </c>
      <c r="L46" s="54"/>
      <c r="M46" s="30"/>
      <c r="N46" s="30"/>
      <c r="AI46" s="12"/>
      <c r="AJ46" s="12"/>
      <c r="AK46" s="12"/>
      <c r="AL46" s="12"/>
      <c r="AM46" s="13"/>
      <c r="AN46" s="13"/>
      <c r="AO46" s="14"/>
    </row>
    <row r="47" spans="1:41" s="4" customFormat="1" ht="15.75" customHeight="1" x14ac:dyDescent="0.2">
      <c r="A47" s="15">
        <v>35</v>
      </c>
      <c r="B47" s="30" t="s">
        <v>28</v>
      </c>
      <c r="C47" s="30"/>
      <c r="D47" s="20">
        <f>SUM(E47:K47)</f>
        <v>1366.5881899999999</v>
      </c>
      <c r="E47" s="20">
        <v>0</v>
      </c>
      <c r="F47" s="20">
        <f>1176.28819+190.3</f>
        <v>1366.5881899999999</v>
      </c>
      <c r="G47" s="20">
        <v>0</v>
      </c>
      <c r="H47" s="20">
        <v>0</v>
      </c>
      <c r="I47" s="20">
        <v>0</v>
      </c>
      <c r="J47" s="20">
        <v>0</v>
      </c>
      <c r="K47" s="20">
        <v>0</v>
      </c>
      <c r="L47" s="54"/>
      <c r="M47" s="30"/>
      <c r="N47" s="30"/>
      <c r="AI47" s="12"/>
      <c r="AJ47" s="12"/>
      <c r="AK47" s="12"/>
      <c r="AL47" s="12"/>
      <c r="AM47" s="13"/>
      <c r="AN47" s="13"/>
      <c r="AO47" s="14"/>
    </row>
    <row r="48" spans="1:41" s="4" customFormat="1" ht="30" customHeight="1" x14ac:dyDescent="0.2">
      <c r="A48" s="15">
        <v>36</v>
      </c>
      <c r="B48" s="39" t="s">
        <v>29</v>
      </c>
      <c r="C48" s="30"/>
      <c r="D48" s="20">
        <f>SUM(E48:K48)</f>
        <v>1366.5881899999999</v>
      </c>
      <c r="E48" s="20"/>
      <c r="F48" s="20">
        <f>1176.28819+190.3</f>
        <v>1366.5881899999999</v>
      </c>
      <c r="G48" s="20"/>
      <c r="H48" s="20"/>
      <c r="I48" s="20"/>
      <c r="J48" s="20"/>
      <c r="K48" s="20"/>
      <c r="L48" s="54"/>
      <c r="M48" s="30"/>
      <c r="N48" s="30"/>
      <c r="AI48" s="12"/>
      <c r="AJ48" s="12"/>
      <c r="AK48" s="12"/>
      <c r="AL48" s="12"/>
      <c r="AM48" s="13"/>
      <c r="AN48" s="13"/>
      <c r="AO48" s="14"/>
    </row>
    <row r="49" spans="1:41" s="4" customFormat="1" ht="15.75" customHeight="1" x14ac:dyDescent="0.2">
      <c r="A49" s="15">
        <v>37</v>
      </c>
      <c r="B49" s="30" t="s">
        <v>30</v>
      </c>
      <c r="C49" s="30"/>
      <c r="D49" s="20">
        <f>SUM(E49:K49)</f>
        <v>557.13162</v>
      </c>
      <c r="E49" s="20">
        <v>0</v>
      </c>
      <c r="F49" s="20">
        <f>479.55+77.58162</f>
        <v>557.13162</v>
      </c>
      <c r="G49" s="20">
        <v>0</v>
      </c>
      <c r="H49" s="20">
        <v>0</v>
      </c>
      <c r="I49" s="20">
        <v>0</v>
      </c>
      <c r="J49" s="20">
        <v>0</v>
      </c>
      <c r="K49" s="20">
        <v>0</v>
      </c>
      <c r="L49" s="54"/>
      <c r="M49" s="30"/>
      <c r="N49" s="30"/>
      <c r="AI49" s="12"/>
      <c r="AJ49" s="12"/>
      <c r="AK49" s="12"/>
      <c r="AL49" s="12"/>
      <c r="AM49" s="13"/>
      <c r="AN49" s="13"/>
      <c r="AO49" s="14"/>
    </row>
    <row r="50" spans="1:41" s="4" customFormat="1" ht="75" x14ac:dyDescent="0.2">
      <c r="A50" s="15">
        <v>38</v>
      </c>
      <c r="B50" s="26" t="s">
        <v>72</v>
      </c>
      <c r="C50" s="30"/>
      <c r="D50" s="20">
        <f>SUM(D51:D55)</f>
        <v>0</v>
      </c>
      <c r="E50" s="20">
        <f t="shared" ref="E50:K50" si="20">SUM(E51:E55)</f>
        <v>0</v>
      </c>
      <c r="F50" s="20">
        <f t="shared" si="20"/>
        <v>0</v>
      </c>
      <c r="G50" s="20">
        <f t="shared" si="20"/>
        <v>0</v>
      </c>
      <c r="H50" s="20">
        <f t="shared" si="20"/>
        <v>0</v>
      </c>
      <c r="I50" s="20">
        <f t="shared" si="20"/>
        <v>0</v>
      </c>
      <c r="J50" s="20">
        <f t="shared" si="20"/>
        <v>0</v>
      </c>
      <c r="K50" s="20">
        <f t="shared" si="20"/>
        <v>0</v>
      </c>
      <c r="L50" s="54"/>
      <c r="M50" s="30"/>
      <c r="N50" s="30"/>
      <c r="AI50" s="12"/>
      <c r="AJ50" s="12"/>
      <c r="AK50" s="12"/>
      <c r="AL50" s="12"/>
      <c r="AM50" s="13"/>
      <c r="AN50" s="13"/>
      <c r="AO50" s="14"/>
    </row>
    <row r="51" spans="1:41" s="4" customFormat="1" ht="15.75" customHeight="1" x14ac:dyDescent="0.2">
      <c r="A51" s="15">
        <v>39</v>
      </c>
      <c r="B51" s="30" t="s">
        <v>26</v>
      </c>
      <c r="C51" s="30"/>
      <c r="D51" s="20">
        <f>SUM(E51:K51)</f>
        <v>0</v>
      </c>
      <c r="E51" s="20">
        <v>0</v>
      </c>
      <c r="F51" s="20">
        <v>0</v>
      </c>
      <c r="G51" s="20">
        <v>0</v>
      </c>
      <c r="H51" s="20">
        <v>0</v>
      </c>
      <c r="I51" s="20">
        <v>0</v>
      </c>
      <c r="J51" s="20">
        <v>0</v>
      </c>
      <c r="K51" s="20">
        <v>0</v>
      </c>
      <c r="L51" s="54"/>
      <c r="M51" s="30"/>
      <c r="N51" s="30"/>
      <c r="AI51" s="12"/>
      <c r="AJ51" s="12"/>
      <c r="AK51" s="12"/>
      <c r="AL51" s="12"/>
      <c r="AM51" s="13"/>
      <c r="AN51" s="13"/>
      <c r="AO51" s="14"/>
    </row>
    <row r="52" spans="1:41" s="4" customFormat="1" ht="15.75" customHeight="1" x14ac:dyDescent="0.2">
      <c r="A52" s="15">
        <v>40</v>
      </c>
      <c r="B52" s="30" t="s">
        <v>27</v>
      </c>
      <c r="C52" s="30"/>
      <c r="D52" s="20">
        <f>SUM(E52:K52)</f>
        <v>0</v>
      </c>
      <c r="E52" s="20">
        <v>0</v>
      </c>
      <c r="F52" s="20">
        <v>0</v>
      </c>
      <c r="G52" s="20">
        <v>0</v>
      </c>
      <c r="H52" s="20">
        <v>0</v>
      </c>
      <c r="I52" s="20">
        <v>0</v>
      </c>
      <c r="J52" s="20">
        <v>0</v>
      </c>
      <c r="K52" s="20">
        <v>0</v>
      </c>
      <c r="L52" s="54"/>
      <c r="M52" s="30"/>
      <c r="N52" s="30"/>
      <c r="AI52" s="12"/>
      <c r="AJ52" s="12"/>
      <c r="AK52" s="12"/>
      <c r="AL52" s="12"/>
      <c r="AM52" s="13"/>
      <c r="AN52" s="13"/>
      <c r="AO52" s="14"/>
    </row>
    <row r="53" spans="1:41" s="4" customFormat="1" ht="15.75" customHeight="1" x14ac:dyDescent="0.2">
      <c r="A53" s="15">
        <v>41</v>
      </c>
      <c r="B53" s="30" t="s">
        <v>28</v>
      </c>
      <c r="C53" s="30"/>
      <c r="D53" s="20">
        <f>SUM(E53:K53)</f>
        <v>0</v>
      </c>
      <c r="E53" s="20">
        <v>0</v>
      </c>
      <c r="F53" s="20">
        <v>0</v>
      </c>
      <c r="G53" s="20">
        <v>0</v>
      </c>
      <c r="H53" s="20">
        <v>0</v>
      </c>
      <c r="I53" s="20">
        <v>0</v>
      </c>
      <c r="J53" s="20">
        <v>0</v>
      </c>
      <c r="K53" s="20">
        <v>0</v>
      </c>
      <c r="L53" s="54"/>
      <c r="M53" s="30"/>
      <c r="N53" s="30"/>
      <c r="AI53" s="12"/>
      <c r="AJ53" s="12"/>
      <c r="AK53" s="12"/>
      <c r="AL53" s="12"/>
      <c r="AM53" s="13"/>
      <c r="AN53" s="13"/>
      <c r="AO53" s="14"/>
    </row>
    <row r="54" spans="1:41" s="4" customFormat="1" ht="30" customHeight="1" x14ac:dyDescent="0.2">
      <c r="A54" s="15">
        <v>42</v>
      </c>
      <c r="B54" s="46" t="s">
        <v>29</v>
      </c>
      <c r="C54" s="46"/>
      <c r="D54" s="20"/>
      <c r="E54" s="20"/>
      <c r="F54" s="20"/>
      <c r="G54" s="20"/>
      <c r="H54" s="20"/>
      <c r="I54" s="20"/>
      <c r="J54" s="20"/>
      <c r="K54" s="20"/>
      <c r="L54" s="54"/>
      <c r="M54" s="46"/>
      <c r="N54" s="46"/>
      <c r="AI54" s="12"/>
      <c r="AJ54" s="12"/>
      <c r="AK54" s="12"/>
      <c r="AL54" s="12"/>
      <c r="AM54" s="13"/>
      <c r="AN54" s="13"/>
      <c r="AO54" s="14"/>
    </row>
    <row r="55" spans="1:41" s="4" customFormat="1" ht="15.75" customHeight="1" x14ac:dyDescent="0.2">
      <c r="A55" s="15">
        <v>43</v>
      </c>
      <c r="B55" s="30" t="s">
        <v>30</v>
      </c>
      <c r="C55" s="30"/>
      <c r="D55" s="20">
        <f>SUM(E55:K55)</f>
        <v>0</v>
      </c>
      <c r="E55" s="20">
        <v>0</v>
      </c>
      <c r="F55" s="20">
        <v>0</v>
      </c>
      <c r="G55" s="20">
        <v>0</v>
      </c>
      <c r="H55" s="20">
        <v>0</v>
      </c>
      <c r="I55" s="20">
        <v>0</v>
      </c>
      <c r="J55" s="20">
        <v>0</v>
      </c>
      <c r="K55" s="20">
        <v>0</v>
      </c>
      <c r="L55" s="54"/>
      <c r="M55" s="30"/>
      <c r="N55" s="30"/>
      <c r="AI55" s="12"/>
      <c r="AJ55" s="12"/>
      <c r="AK55" s="12"/>
      <c r="AL55" s="12"/>
      <c r="AM55" s="13"/>
      <c r="AN55" s="13"/>
      <c r="AO55" s="14"/>
    </row>
    <row r="56" spans="1:41" s="4" customFormat="1" ht="60" customHeight="1" x14ac:dyDescent="0.2">
      <c r="A56" s="15">
        <v>44</v>
      </c>
      <c r="B56" s="30" t="s">
        <v>71</v>
      </c>
      <c r="C56" s="30"/>
      <c r="D56" s="20">
        <f>SUM(D57:D61)</f>
        <v>500</v>
      </c>
      <c r="E56" s="20">
        <f t="shared" ref="E56:K56" si="21">SUM(E57:E61)</f>
        <v>500</v>
      </c>
      <c r="F56" s="20">
        <f t="shared" si="21"/>
        <v>0</v>
      </c>
      <c r="G56" s="20">
        <f t="shared" si="21"/>
        <v>0</v>
      </c>
      <c r="H56" s="20">
        <f t="shared" si="21"/>
        <v>0</v>
      </c>
      <c r="I56" s="20">
        <f t="shared" si="21"/>
        <v>0</v>
      </c>
      <c r="J56" s="20">
        <f t="shared" si="21"/>
        <v>0</v>
      </c>
      <c r="K56" s="20">
        <f t="shared" si="21"/>
        <v>0</v>
      </c>
      <c r="L56" s="54"/>
      <c r="M56" s="30"/>
      <c r="N56" s="30"/>
      <c r="AI56" s="12"/>
      <c r="AJ56" s="12"/>
      <c r="AK56" s="12"/>
      <c r="AL56" s="12"/>
      <c r="AM56" s="13"/>
      <c r="AN56" s="13"/>
      <c r="AO56" s="14"/>
    </row>
    <row r="57" spans="1:41" s="4" customFormat="1" ht="15.75" customHeight="1" x14ac:dyDescent="0.2">
      <c r="A57" s="15">
        <v>45</v>
      </c>
      <c r="B57" s="30" t="s">
        <v>26</v>
      </c>
      <c r="C57" s="30"/>
      <c r="D57" s="20">
        <f>SUM(E57:K57)</f>
        <v>0</v>
      </c>
      <c r="E57" s="20">
        <v>0</v>
      </c>
      <c r="F57" s="20">
        <v>0</v>
      </c>
      <c r="G57" s="20">
        <v>0</v>
      </c>
      <c r="H57" s="20">
        <v>0</v>
      </c>
      <c r="I57" s="20">
        <v>0</v>
      </c>
      <c r="J57" s="20">
        <v>0</v>
      </c>
      <c r="K57" s="20">
        <v>0</v>
      </c>
      <c r="L57" s="54"/>
      <c r="M57" s="30"/>
      <c r="N57" s="30"/>
      <c r="AI57" s="12"/>
      <c r="AJ57" s="12"/>
      <c r="AK57" s="12"/>
      <c r="AL57" s="12"/>
      <c r="AM57" s="13"/>
      <c r="AN57" s="13"/>
      <c r="AO57" s="14"/>
    </row>
    <row r="58" spans="1:41" s="4" customFormat="1" ht="15.75" customHeight="1" x14ac:dyDescent="0.2">
      <c r="A58" s="15">
        <v>46</v>
      </c>
      <c r="B58" s="30" t="s">
        <v>27</v>
      </c>
      <c r="C58" s="30"/>
      <c r="D58" s="20">
        <f>SUM(E58:K58)</f>
        <v>0</v>
      </c>
      <c r="E58" s="20">
        <v>0</v>
      </c>
      <c r="F58" s="20">
        <v>0</v>
      </c>
      <c r="G58" s="20">
        <v>0</v>
      </c>
      <c r="H58" s="20">
        <v>0</v>
      </c>
      <c r="I58" s="20">
        <v>0</v>
      </c>
      <c r="J58" s="20">
        <v>0</v>
      </c>
      <c r="K58" s="20">
        <v>0</v>
      </c>
      <c r="L58" s="54"/>
      <c r="M58" s="30"/>
      <c r="N58" s="30"/>
      <c r="AI58" s="12"/>
      <c r="AJ58" s="12"/>
      <c r="AK58" s="12"/>
      <c r="AL58" s="12"/>
      <c r="AM58" s="13"/>
      <c r="AN58" s="13"/>
      <c r="AO58" s="14"/>
    </row>
    <row r="59" spans="1:41" s="4" customFormat="1" ht="15.75" customHeight="1" x14ac:dyDescent="0.2">
      <c r="A59" s="15">
        <v>47</v>
      </c>
      <c r="B59" s="30" t="s">
        <v>28</v>
      </c>
      <c r="C59" s="30"/>
      <c r="D59" s="20">
        <f>SUM(E59:K59)</f>
        <v>500</v>
      </c>
      <c r="E59" s="20">
        <v>500</v>
      </c>
      <c r="F59" s="20">
        <v>0</v>
      </c>
      <c r="G59" s="20">
        <v>0</v>
      </c>
      <c r="H59" s="20">
        <v>0</v>
      </c>
      <c r="I59" s="20">
        <v>0</v>
      </c>
      <c r="J59" s="20">
        <v>0</v>
      </c>
      <c r="K59" s="20">
        <v>0</v>
      </c>
      <c r="L59" s="54"/>
      <c r="M59" s="30"/>
      <c r="N59" s="30"/>
      <c r="AI59" s="12"/>
      <c r="AJ59" s="12"/>
      <c r="AK59" s="12"/>
      <c r="AL59" s="12"/>
      <c r="AM59" s="13"/>
      <c r="AN59" s="13"/>
      <c r="AO59" s="14"/>
    </row>
    <row r="60" spans="1:41" s="4" customFormat="1" ht="30" customHeight="1" x14ac:dyDescent="0.2">
      <c r="A60" s="15">
        <v>48</v>
      </c>
      <c r="B60" s="39" t="s">
        <v>29</v>
      </c>
      <c r="C60" s="39"/>
      <c r="D60" s="20"/>
      <c r="E60" s="20"/>
      <c r="F60" s="20"/>
      <c r="G60" s="20"/>
      <c r="H60" s="20"/>
      <c r="I60" s="20"/>
      <c r="J60" s="20"/>
      <c r="K60" s="20"/>
      <c r="L60" s="54"/>
      <c r="M60" s="39"/>
      <c r="N60" s="39"/>
      <c r="AI60" s="12"/>
      <c r="AJ60" s="12"/>
      <c r="AK60" s="12"/>
      <c r="AL60" s="12"/>
      <c r="AM60" s="13"/>
      <c r="AN60" s="13"/>
      <c r="AO60" s="14"/>
    </row>
    <row r="61" spans="1:41" s="4" customFormat="1" ht="15.75" customHeight="1" x14ac:dyDescent="0.2">
      <c r="A61" s="15">
        <v>49</v>
      </c>
      <c r="B61" s="30" t="s">
        <v>30</v>
      </c>
      <c r="C61" s="30"/>
      <c r="D61" s="20">
        <f>SUM(E61:K61)</f>
        <v>0</v>
      </c>
      <c r="E61" s="20">
        <v>0</v>
      </c>
      <c r="F61" s="20">
        <v>0</v>
      </c>
      <c r="G61" s="20">
        <v>0</v>
      </c>
      <c r="H61" s="20">
        <v>0</v>
      </c>
      <c r="I61" s="20">
        <v>0</v>
      </c>
      <c r="J61" s="20">
        <v>0</v>
      </c>
      <c r="K61" s="20">
        <v>0</v>
      </c>
      <c r="L61" s="54"/>
      <c r="M61" s="30"/>
      <c r="N61" s="30"/>
      <c r="AI61" s="12"/>
      <c r="AJ61" s="12"/>
      <c r="AK61" s="12"/>
      <c r="AL61" s="12"/>
      <c r="AM61" s="13"/>
      <c r="AN61" s="13"/>
      <c r="AO61" s="14"/>
    </row>
    <row r="62" spans="1:41" s="4" customFormat="1" ht="60" x14ac:dyDescent="0.2">
      <c r="A62" s="15">
        <v>50</v>
      </c>
      <c r="B62" s="30" t="s">
        <v>70</v>
      </c>
      <c r="C62" s="27" t="s">
        <v>33</v>
      </c>
      <c r="D62" s="20">
        <f>SUM(D63:D67)</f>
        <v>3304.2890000000002</v>
      </c>
      <c r="E62" s="20">
        <f t="shared" ref="E62:K62" si="22">SUM(E63:E67)</f>
        <v>3304.2890000000002</v>
      </c>
      <c r="F62" s="20">
        <f t="shared" si="22"/>
        <v>0</v>
      </c>
      <c r="G62" s="20">
        <f t="shared" si="22"/>
        <v>0</v>
      </c>
      <c r="H62" s="20">
        <f t="shared" si="22"/>
        <v>0</v>
      </c>
      <c r="I62" s="20">
        <f t="shared" si="22"/>
        <v>0</v>
      </c>
      <c r="J62" s="20">
        <f t="shared" si="22"/>
        <v>0</v>
      </c>
      <c r="K62" s="20">
        <f t="shared" si="22"/>
        <v>0</v>
      </c>
      <c r="L62" s="54" t="s">
        <v>34</v>
      </c>
      <c r="M62" s="30"/>
      <c r="N62" s="30"/>
      <c r="AI62" s="12"/>
      <c r="AJ62" s="12"/>
      <c r="AK62" s="12"/>
      <c r="AL62" s="12"/>
      <c r="AM62" s="13"/>
      <c r="AN62" s="13"/>
      <c r="AO62" s="14"/>
    </row>
    <row r="63" spans="1:41" s="4" customFormat="1" ht="15.75" customHeight="1" x14ac:dyDescent="0.2">
      <c r="A63" s="15">
        <v>51</v>
      </c>
      <c r="B63" s="30" t="s">
        <v>26</v>
      </c>
      <c r="C63" s="30"/>
      <c r="D63" s="20">
        <f>SUM(E63:K63)</f>
        <v>0</v>
      </c>
      <c r="E63" s="20">
        <v>0</v>
      </c>
      <c r="F63" s="20">
        <v>0</v>
      </c>
      <c r="G63" s="20">
        <v>0</v>
      </c>
      <c r="H63" s="20">
        <v>0</v>
      </c>
      <c r="I63" s="20">
        <v>0</v>
      </c>
      <c r="J63" s="20">
        <v>0</v>
      </c>
      <c r="K63" s="20">
        <v>0</v>
      </c>
      <c r="L63" s="54"/>
      <c r="M63" s="30"/>
      <c r="N63" s="30"/>
      <c r="AI63" s="12"/>
      <c r="AJ63" s="12"/>
      <c r="AK63" s="12"/>
      <c r="AL63" s="12"/>
      <c r="AM63" s="13"/>
      <c r="AN63" s="13"/>
      <c r="AO63" s="14"/>
    </row>
    <row r="64" spans="1:41" s="4" customFormat="1" ht="15.75" customHeight="1" x14ac:dyDescent="0.2">
      <c r="A64" s="15">
        <v>52</v>
      </c>
      <c r="B64" s="30" t="s">
        <v>27</v>
      </c>
      <c r="C64" s="30"/>
      <c r="D64" s="20">
        <f>SUM(E64:K64)</f>
        <v>3304.2890000000002</v>
      </c>
      <c r="E64" s="20">
        <v>3304.2890000000002</v>
      </c>
      <c r="F64" s="20">
        <v>0</v>
      </c>
      <c r="G64" s="20">
        <v>0</v>
      </c>
      <c r="H64" s="20">
        <v>0</v>
      </c>
      <c r="I64" s="20">
        <v>0</v>
      </c>
      <c r="J64" s="20">
        <v>0</v>
      </c>
      <c r="K64" s="20">
        <v>0</v>
      </c>
      <c r="L64" s="54"/>
      <c r="M64" s="30"/>
      <c r="N64" s="30"/>
      <c r="AI64" s="12"/>
      <c r="AJ64" s="12"/>
      <c r="AK64" s="12"/>
      <c r="AL64" s="12"/>
      <c r="AM64" s="13"/>
      <c r="AN64" s="13"/>
      <c r="AO64" s="14"/>
    </row>
    <row r="65" spans="1:41" s="4" customFormat="1" ht="15.75" customHeight="1" x14ac:dyDescent="0.2">
      <c r="A65" s="15">
        <v>53</v>
      </c>
      <c r="B65" s="30" t="s">
        <v>28</v>
      </c>
      <c r="C65" s="30"/>
      <c r="D65" s="20">
        <f>SUM(E65:K65)</f>
        <v>0</v>
      </c>
      <c r="E65" s="20">
        <v>0</v>
      </c>
      <c r="F65" s="20">
        <v>0</v>
      </c>
      <c r="G65" s="20">
        <v>0</v>
      </c>
      <c r="H65" s="20">
        <v>0</v>
      </c>
      <c r="I65" s="20">
        <v>0</v>
      </c>
      <c r="J65" s="20">
        <v>0</v>
      </c>
      <c r="K65" s="20">
        <v>0</v>
      </c>
      <c r="L65" s="54"/>
      <c r="M65" s="30"/>
      <c r="N65" s="30"/>
      <c r="AI65" s="12"/>
      <c r="AJ65" s="12"/>
      <c r="AK65" s="12"/>
      <c r="AL65" s="12"/>
      <c r="AM65" s="13"/>
      <c r="AN65" s="13"/>
      <c r="AO65" s="14"/>
    </row>
    <row r="66" spans="1:41" s="4" customFormat="1" ht="30" customHeight="1" x14ac:dyDescent="0.2">
      <c r="A66" s="15">
        <v>54</v>
      </c>
      <c r="B66" s="39" t="s">
        <v>29</v>
      </c>
      <c r="C66" s="39"/>
      <c r="D66" s="20"/>
      <c r="E66" s="20"/>
      <c r="F66" s="20"/>
      <c r="G66" s="20"/>
      <c r="H66" s="20"/>
      <c r="I66" s="20"/>
      <c r="J66" s="20"/>
      <c r="K66" s="20"/>
      <c r="L66" s="54"/>
      <c r="M66" s="39"/>
      <c r="N66" s="39"/>
      <c r="AI66" s="12"/>
      <c r="AJ66" s="12"/>
      <c r="AK66" s="12"/>
      <c r="AL66" s="12"/>
      <c r="AM66" s="13"/>
      <c r="AN66" s="13"/>
      <c r="AO66" s="14"/>
    </row>
    <row r="67" spans="1:41" s="4" customFormat="1" ht="15.75" customHeight="1" x14ac:dyDescent="0.2">
      <c r="A67" s="15">
        <v>55</v>
      </c>
      <c r="B67" s="30" t="s">
        <v>30</v>
      </c>
      <c r="C67" s="30"/>
      <c r="D67" s="20">
        <f>SUM(E67:K67)</f>
        <v>0</v>
      </c>
      <c r="E67" s="20">
        <v>0</v>
      </c>
      <c r="F67" s="20">
        <v>0</v>
      </c>
      <c r="G67" s="20">
        <v>0</v>
      </c>
      <c r="H67" s="20">
        <v>0</v>
      </c>
      <c r="I67" s="20">
        <v>0</v>
      </c>
      <c r="J67" s="20">
        <v>0</v>
      </c>
      <c r="K67" s="20">
        <v>0</v>
      </c>
      <c r="L67" s="54"/>
      <c r="M67" s="30"/>
      <c r="N67" s="30"/>
      <c r="AI67" s="12"/>
      <c r="AJ67" s="12"/>
      <c r="AK67" s="12"/>
      <c r="AL67" s="12"/>
      <c r="AM67" s="13"/>
      <c r="AN67" s="13"/>
      <c r="AO67" s="14"/>
    </row>
    <row r="68" spans="1:41" s="4" customFormat="1" ht="60" x14ac:dyDescent="0.2">
      <c r="A68" s="15">
        <v>56</v>
      </c>
      <c r="B68" s="30" t="s">
        <v>69</v>
      </c>
      <c r="C68" s="17" t="s">
        <v>35</v>
      </c>
      <c r="D68" s="20">
        <f>SUM(D69:D73)</f>
        <v>2406.6666700000001</v>
      </c>
      <c r="E68" s="20">
        <f t="shared" ref="E68:I68" si="23">SUM(E69:E73)</f>
        <v>2406.6666700000001</v>
      </c>
      <c r="F68" s="20">
        <f t="shared" si="23"/>
        <v>0</v>
      </c>
      <c r="G68" s="20">
        <f t="shared" si="23"/>
        <v>0</v>
      </c>
      <c r="H68" s="20">
        <f t="shared" si="23"/>
        <v>0</v>
      </c>
      <c r="I68" s="20">
        <f t="shared" si="23"/>
        <v>0</v>
      </c>
      <c r="J68" s="20">
        <f>SUM(J69:J73)</f>
        <v>0</v>
      </c>
      <c r="K68" s="20">
        <f>SUM(K69:K73)</f>
        <v>0</v>
      </c>
      <c r="L68" s="54" t="s">
        <v>36</v>
      </c>
      <c r="M68" s="30"/>
      <c r="N68" s="30"/>
      <c r="AI68" s="12"/>
      <c r="AJ68" s="12"/>
      <c r="AK68" s="12"/>
      <c r="AL68" s="12"/>
      <c r="AM68" s="13"/>
      <c r="AN68" s="13"/>
      <c r="AO68" s="14"/>
    </row>
    <row r="69" spans="1:41" s="4" customFormat="1" ht="15.75" customHeight="1" x14ac:dyDescent="0.2">
      <c r="A69" s="15">
        <v>57</v>
      </c>
      <c r="B69" s="30" t="s">
        <v>26</v>
      </c>
      <c r="C69" s="30"/>
      <c r="D69" s="20">
        <f>SUM(E69:K69)</f>
        <v>0</v>
      </c>
      <c r="E69" s="20">
        <v>0</v>
      </c>
      <c r="F69" s="20">
        <v>0</v>
      </c>
      <c r="G69" s="20">
        <v>0</v>
      </c>
      <c r="H69" s="20">
        <v>0</v>
      </c>
      <c r="I69" s="20">
        <v>0</v>
      </c>
      <c r="J69" s="20">
        <v>0</v>
      </c>
      <c r="K69" s="20">
        <v>0</v>
      </c>
      <c r="L69" s="54"/>
      <c r="M69" s="30"/>
      <c r="N69" s="30"/>
      <c r="AI69" s="12"/>
      <c r="AJ69" s="12"/>
      <c r="AK69" s="12"/>
      <c r="AL69" s="12"/>
      <c r="AM69" s="13"/>
      <c r="AN69" s="13"/>
      <c r="AO69" s="14"/>
    </row>
    <row r="70" spans="1:41" s="4" customFormat="1" ht="15.75" customHeight="1" x14ac:dyDescent="0.2">
      <c r="A70" s="15">
        <v>58</v>
      </c>
      <c r="B70" s="30" t="s">
        <v>27</v>
      </c>
      <c r="C70" s="30"/>
      <c r="D70" s="20">
        <f>SUM(E70:K70)</f>
        <v>0</v>
      </c>
      <c r="E70" s="20">
        <v>0</v>
      </c>
      <c r="F70" s="20">
        <v>0</v>
      </c>
      <c r="G70" s="20">
        <v>0</v>
      </c>
      <c r="H70" s="20">
        <v>0</v>
      </c>
      <c r="I70" s="20">
        <v>0</v>
      </c>
      <c r="J70" s="20">
        <v>0</v>
      </c>
      <c r="K70" s="20">
        <v>0</v>
      </c>
      <c r="L70" s="54"/>
      <c r="M70" s="30"/>
      <c r="N70" s="30"/>
      <c r="AI70" s="12"/>
      <c r="AJ70" s="12"/>
      <c r="AK70" s="12"/>
      <c r="AL70" s="12"/>
      <c r="AM70" s="13"/>
      <c r="AN70" s="13"/>
      <c r="AO70" s="14"/>
    </row>
    <row r="71" spans="1:41" s="4" customFormat="1" ht="15.75" customHeight="1" x14ac:dyDescent="0.2">
      <c r="A71" s="15">
        <v>59</v>
      </c>
      <c r="B71" s="30" t="s">
        <v>28</v>
      </c>
      <c r="C71" s="30"/>
      <c r="D71" s="20">
        <f>SUM(E71:K71)</f>
        <v>2406.6666700000001</v>
      </c>
      <c r="E71" s="20">
        <f>2406.66667</f>
        <v>2406.6666700000001</v>
      </c>
      <c r="F71" s="20">
        <v>0</v>
      </c>
      <c r="G71" s="20">
        <v>0</v>
      </c>
      <c r="H71" s="20">
        <v>0</v>
      </c>
      <c r="I71" s="20">
        <v>0</v>
      </c>
      <c r="J71" s="20">
        <v>0</v>
      </c>
      <c r="K71" s="20">
        <v>0</v>
      </c>
      <c r="L71" s="54"/>
      <c r="M71" s="30"/>
      <c r="N71" s="30"/>
      <c r="AI71" s="12"/>
      <c r="AJ71" s="12"/>
      <c r="AK71" s="12"/>
      <c r="AL71" s="12"/>
      <c r="AM71" s="13"/>
      <c r="AN71" s="13"/>
      <c r="AO71" s="14"/>
    </row>
    <row r="72" spans="1:41" s="4" customFormat="1" ht="30" customHeight="1" x14ac:dyDescent="0.2">
      <c r="A72" s="15">
        <v>60</v>
      </c>
      <c r="B72" s="46" t="s">
        <v>29</v>
      </c>
      <c r="C72" s="46"/>
      <c r="D72" s="20"/>
      <c r="E72" s="20"/>
      <c r="F72" s="20"/>
      <c r="G72" s="20"/>
      <c r="H72" s="20"/>
      <c r="I72" s="20"/>
      <c r="J72" s="20"/>
      <c r="K72" s="20"/>
      <c r="L72" s="54"/>
      <c r="M72" s="46"/>
      <c r="N72" s="46"/>
      <c r="AI72" s="12"/>
      <c r="AJ72" s="12"/>
      <c r="AK72" s="12"/>
      <c r="AL72" s="12"/>
      <c r="AM72" s="13"/>
      <c r="AN72" s="13"/>
      <c r="AO72" s="14"/>
    </row>
    <row r="73" spans="1:41" s="4" customFormat="1" ht="15.75" customHeight="1" x14ac:dyDescent="0.2">
      <c r="A73" s="15">
        <v>61</v>
      </c>
      <c r="B73" s="30" t="s">
        <v>30</v>
      </c>
      <c r="C73" s="30"/>
      <c r="D73" s="20">
        <f>SUM(E73:K73)</f>
        <v>0</v>
      </c>
      <c r="E73" s="20">
        <v>0</v>
      </c>
      <c r="F73" s="20">
        <v>0</v>
      </c>
      <c r="G73" s="20">
        <v>0</v>
      </c>
      <c r="H73" s="20">
        <v>0</v>
      </c>
      <c r="I73" s="20">
        <v>0</v>
      </c>
      <c r="J73" s="20">
        <v>0</v>
      </c>
      <c r="K73" s="20">
        <v>0</v>
      </c>
      <c r="L73" s="54"/>
      <c r="M73" s="30"/>
      <c r="N73" s="30"/>
      <c r="AI73" s="12"/>
      <c r="AJ73" s="12"/>
      <c r="AK73" s="12"/>
      <c r="AL73" s="12"/>
      <c r="AM73" s="13"/>
      <c r="AN73" s="13"/>
      <c r="AO73" s="14"/>
    </row>
    <row r="74" spans="1:41" s="4" customFormat="1" ht="45" x14ac:dyDescent="0.2">
      <c r="A74" s="15">
        <v>62</v>
      </c>
      <c r="B74" s="30" t="s">
        <v>68</v>
      </c>
      <c r="C74" s="30"/>
      <c r="D74" s="20">
        <f>SUM(D75:D78)</f>
        <v>11493.310000000001</v>
      </c>
      <c r="E74" s="20">
        <f t="shared" ref="E74:K74" si="24">SUM(E75:E78)</f>
        <v>0</v>
      </c>
      <c r="F74" s="20">
        <f t="shared" si="24"/>
        <v>1467.45</v>
      </c>
      <c r="G74" s="20">
        <f t="shared" si="24"/>
        <v>1370.44</v>
      </c>
      <c r="H74" s="20">
        <f t="shared" si="24"/>
        <v>2980.74</v>
      </c>
      <c r="I74" s="20">
        <f t="shared" si="24"/>
        <v>5674.68</v>
      </c>
      <c r="J74" s="20">
        <f t="shared" si="24"/>
        <v>0</v>
      </c>
      <c r="K74" s="20">
        <f t="shared" si="24"/>
        <v>0</v>
      </c>
      <c r="L74" s="54"/>
      <c r="M74" s="30"/>
      <c r="N74" s="30"/>
      <c r="AI74" s="12" t="s">
        <v>37</v>
      </c>
      <c r="AJ74" s="12"/>
      <c r="AK74" s="12"/>
      <c r="AL74" s="12"/>
      <c r="AM74" s="13"/>
      <c r="AN74" s="13"/>
      <c r="AO74" s="14"/>
    </row>
    <row r="75" spans="1:41" s="4" customFormat="1" ht="15.75" customHeight="1" x14ac:dyDescent="0.2">
      <c r="A75" s="15">
        <v>63</v>
      </c>
      <c r="B75" s="30" t="s">
        <v>26</v>
      </c>
      <c r="C75" s="30"/>
      <c r="D75" s="20">
        <f>SUM(E75:K75)</f>
        <v>0</v>
      </c>
      <c r="E75" s="20">
        <v>0</v>
      </c>
      <c r="F75" s="20">
        <v>0</v>
      </c>
      <c r="G75" s="20">
        <v>0</v>
      </c>
      <c r="H75" s="20">
        <v>0</v>
      </c>
      <c r="I75" s="20">
        <v>0</v>
      </c>
      <c r="J75" s="20">
        <v>0</v>
      </c>
      <c r="K75" s="20">
        <v>0</v>
      </c>
      <c r="L75" s="54"/>
      <c r="M75" s="30"/>
      <c r="N75" s="30"/>
      <c r="AI75" s="12"/>
      <c r="AJ75" s="12"/>
      <c r="AK75" s="12"/>
      <c r="AL75" s="12"/>
      <c r="AM75" s="13"/>
      <c r="AN75" s="13"/>
      <c r="AO75" s="14"/>
    </row>
    <row r="76" spans="1:41" s="4" customFormat="1" ht="15.75" customHeight="1" x14ac:dyDescent="0.2">
      <c r="A76" s="15">
        <v>64</v>
      </c>
      <c r="B76" s="30" t="s">
        <v>27</v>
      </c>
      <c r="C76" s="30"/>
      <c r="D76" s="20">
        <f>SUM(E76:K76)</f>
        <v>0</v>
      </c>
      <c r="E76" s="20">
        <v>0</v>
      </c>
      <c r="F76" s="20">
        <v>0</v>
      </c>
      <c r="G76" s="20">
        <v>0</v>
      </c>
      <c r="H76" s="20">
        <v>0</v>
      </c>
      <c r="I76" s="20">
        <v>0</v>
      </c>
      <c r="J76" s="20">
        <v>0</v>
      </c>
      <c r="K76" s="20">
        <v>0</v>
      </c>
      <c r="L76" s="54"/>
      <c r="M76" s="30"/>
      <c r="N76" s="30"/>
      <c r="AI76" s="12"/>
      <c r="AJ76" s="12"/>
      <c r="AK76" s="12"/>
      <c r="AL76" s="12"/>
      <c r="AM76" s="13"/>
      <c r="AN76" s="13"/>
      <c r="AO76" s="14"/>
    </row>
    <row r="77" spans="1:41" s="4" customFormat="1" ht="15.75" customHeight="1" x14ac:dyDescent="0.2">
      <c r="A77" s="15">
        <v>65</v>
      </c>
      <c r="B77" s="30" t="s">
        <v>28</v>
      </c>
      <c r="C77" s="30"/>
      <c r="D77" s="20">
        <f>SUM(E77:K77)</f>
        <v>11493.310000000001</v>
      </c>
      <c r="E77" s="20">
        <v>0</v>
      </c>
      <c r="F77" s="20">
        <v>1467.45</v>
      </c>
      <c r="G77" s="20">
        <f>1370.44</f>
        <v>1370.44</v>
      </c>
      <c r="H77" s="20">
        <v>2980.74</v>
      </c>
      <c r="I77" s="20">
        <v>5674.68</v>
      </c>
      <c r="J77" s="20">
        <v>0</v>
      </c>
      <c r="K77" s="20">
        <v>0</v>
      </c>
      <c r="L77" s="54"/>
      <c r="M77" s="30"/>
      <c r="N77" s="30"/>
      <c r="AI77" s="12"/>
      <c r="AJ77" s="12"/>
      <c r="AK77" s="12"/>
      <c r="AL77" s="12"/>
      <c r="AM77" s="13"/>
      <c r="AN77" s="13"/>
      <c r="AO77" s="14"/>
    </row>
    <row r="78" spans="1:41" s="4" customFormat="1" ht="30" customHeight="1" x14ac:dyDescent="0.2">
      <c r="A78" s="15">
        <v>66</v>
      </c>
      <c r="B78" s="39" t="s">
        <v>29</v>
      </c>
      <c r="C78" s="39"/>
      <c r="D78" s="20"/>
      <c r="E78" s="20"/>
      <c r="F78" s="20"/>
      <c r="G78" s="20"/>
      <c r="H78" s="20"/>
      <c r="I78" s="20"/>
      <c r="J78" s="20"/>
      <c r="K78" s="20"/>
      <c r="L78" s="54"/>
      <c r="M78" s="39"/>
      <c r="N78" s="39"/>
      <c r="AI78" s="12"/>
      <c r="AJ78" s="12"/>
      <c r="AK78" s="12"/>
      <c r="AL78" s="12"/>
      <c r="AM78" s="13"/>
      <c r="AN78" s="13"/>
      <c r="AO78" s="14"/>
    </row>
    <row r="79" spans="1:41" s="4" customFormat="1" ht="15.75" customHeight="1" x14ac:dyDescent="0.2">
      <c r="A79" s="15">
        <v>67</v>
      </c>
      <c r="B79" s="46" t="s">
        <v>30</v>
      </c>
      <c r="C79" s="46"/>
      <c r="D79" s="20">
        <f>SUM(E79:K79)</f>
        <v>0</v>
      </c>
      <c r="E79" s="20">
        <v>0</v>
      </c>
      <c r="F79" s="20">
        <v>0</v>
      </c>
      <c r="G79" s="20">
        <v>0</v>
      </c>
      <c r="H79" s="20">
        <v>0</v>
      </c>
      <c r="I79" s="20">
        <v>0</v>
      </c>
      <c r="J79" s="20">
        <v>0</v>
      </c>
      <c r="K79" s="20">
        <v>0</v>
      </c>
      <c r="L79" s="54"/>
      <c r="M79" s="46"/>
      <c r="N79" s="46"/>
      <c r="AI79" s="12"/>
      <c r="AJ79" s="12"/>
      <c r="AK79" s="12"/>
      <c r="AL79" s="12"/>
      <c r="AM79" s="13"/>
      <c r="AN79" s="13"/>
      <c r="AO79" s="14"/>
    </row>
    <row r="80" spans="1:41" s="4" customFormat="1" ht="45" x14ac:dyDescent="0.2">
      <c r="A80" s="15">
        <v>68</v>
      </c>
      <c r="B80" s="30" t="s">
        <v>87</v>
      </c>
      <c r="C80" s="30"/>
      <c r="D80" s="20">
        <f>SUM(D81:D85)</f>
        <v>0</v>
      </c>
      <c r="E80" s="20">
        <f t="shared" ref="E80:K80" si="25">SUM(E81:E85)</f>
        <v>0</v>
      </c>
      <c r="F80" s="20">
        <f t="shared" si="25"/>
        <v>0</v>
      </c>
      <c r="G80" s="20">
        <f t="shared" si="25"/>
        <v>0</v>
      </c>
      <c r="H80" s="20">
        <f t="shared" si="25"/>
        <v>0</v>
      </c>
      <c r="I80" s="20">
        <f t="shared" si="25"/>
        <v>0</v>
      </c>
      <c r="J80" s="20">
        <f t="shared" si="25"/>
        <v>0</v>
      </c>
      <c r="K80" s="20">
        <f t="shared" si="25"/>
        <v>0</v>
      </c>
      <c r="L80" s="54"/>
      <c r="M80" s="30"/>
      <c r="N80" s="30"/>
      <c r="AI80" s="12"/>
      <c r="AJ80" s="12"/>
      <c r="AK80" s="12"/>
      <c r="AL80" s="12"/>
      <c r="AM80" s="13"/>
      <c r="AN80" s="13"/>
      <c r="AO80" s="14"/>
    </row>
    <row r="81" spans="1:41" s="4" customFormat="1" ht="15.75" customHeight="1" x14ac:dyDescent="0.2">
      <c r="A81" s="15">
        <v>69</v>
      </c>
      <c r="B81" s="30" t="s">
        <v>26</v>
      </c>
      <c r="C81" s="30"/>
      <c r="D81" s="20">
        <f>SUM(E81:K81)</f>
        <v>0</v>
      </c>
      <c r="E81" s="20">
        <v>0</v>
      </c>
      <c r="F81" s="20">
        <v>0</v>
      </c>
      <c r="G81" s="20">
        <v>0</v>
      </c>
      <c r="H81" s="20">
        <v>0</v>
      </c>
      <c r="I81" s="20">
        <v>0</v>
      </c>
      <c r="J81" s="20">
        <v>0</v>
      </c>
      <c r="K81" s="20">
        <v>0</v>
      </c>
      <c r="L81" s="54"/>
      <c r="M81" s="30"/>
      <c r="N81" s="30"/>
      <c r="AI81" s="12"/>
      <c r="AJ81" s="12"/>
      <c r="AK81" s="12"/>
      <c r="AL81" s="12"/>
      <c r="AM81" s="13"/>
      <c r="AN81" s="13"/>
      <c r="AO81" s="14"/>
    </row>
    <row r="82" spans="1:41" s="4" customFormat="1" ht="15.75" customHeight="1" x14ac:dyDescent="0.2">
      <c r="A82" s="15">
        <v>70</v>
      </c>
      <c r="B82" s="30" t="s">
        <v>27</v>
      </c>
      <c r="C82" s="30"/>
      <c r="D82" s="20">
        <f>SUM(E82:K82)</f>
        <v>0</v>
      </c>
      <c r="E82" s="20">
        <v>0</v>
      </c>
      <c r="F82" s="20">
        <v>0</v>
      </c>
      <c r="G82" s="20">
        <v>0</v>
      </c>
      <c r="H82" s="20">
        <v>0</v>
      </c>
      <c r="I82" s="20">
        <v>0</v>
      </c>
      <c r="J82" s="20">
        <v>0</v>
      </c>
      <c r="K82" s="20">
        <v>0</v>
      </c>
      <c r="L82" s="54"/>
      <c r="M82" s="30"/>
      <c r="N82" s="30"/>
      <c r="AI82" s="12"/>
      <c r="AJ82" s="12"/>
      <c r="AK82" s="12"/>
      <c r="AL82" s="12"/>
      <c r="AM82" s="13"/>
      <c r="AN82" s="13"/>
      <c r="AO82" s="14"/>
    </row>
    <row r="83" spans="1:41" s="4" customFormat="1" ht="15.75" customHeight="1" x14ac:dyDescent="0.2">
      <c r="A83" s="15">
        <v>71</v>
      </c>
      <c r="B83" s="30" t="s">
        <v>28</v>
      </c>
      <c r="C83" s="30"/>
      <c r="D83" s="20">
        <f>SUM(E83:K83)</f>
        <v>0</v>
      </c>
      <c r="E83" s="20">
        <v>0</v>
      </c>
      <c r="F83" s="20">
        <v>0</v>
      </c>
      <c r="G83" s="20">
        <v>0</v>
      </c>
      <c r="H83" s="20">
        <v>0</v>
      </c>
      <c r="I83" s="20">
        <v>0</v>
      </c>
      <c r="J83" s="20">
        <v>0</v>
      </c>
      <c r="K83" s="20">
        <v>0</v>
      </c>
      <c r="L83" s="54"/>
      <c r="M83" s="30"/>
      <c r="N83" s="30"/>
      <c r="AI83" s="12"/>
      <c r="AJ83" s="12"/>
      <c r="AK83" s="12"/>
      <c r="AL83" s="12"/>
      <c r="AM83" s="13"/>
      <c r="AN83" s="13"/>
      <c r="AO83" s="14"/>
    </row>
    <row r="84" spans="1:41" s="4" customFormat="1" ht="30" customHeight="1" x14ac:dyDescent="0.2">
      <c r="A84" s="15">
        <v>72</v>
      </c>
      <c r="B84" s="46" t="s">
        <v>29</v>
      </c>
      <c r="C84" s="46"/>
      <c r="D84" s="20"/>
      <c r="E84" s="20"/>
      <c r="F84" s="20"/>
      <c r="G84" s="20"/>
      <c r="H84" s="20"/>
      <c r="I84" s="20"/>
      <c r="J84" s="20"/>
      <c r="K84" s="20"/>
      <c r="L84" s="54"/>
      <c r="M84" s="46"/>
      <c r="N84" s="46"/>
      <c r="AI84" s="12"/>
      <c r="AJ84" s="12"/>
      <c r="AK84" s="12"/>
      <c r="AL84" s="12"/>
      <c r="AM84" s="13"/>
      <c r="AN84" s="13"/>
      <c r="AO84" s="14"/>
    </row>
    <row r="85" spans="1:41" s="4" customFormat="1" ht="15.75" customHeight="1" x14ac:dyDescent="0.2">
      <c r="A85" s="15">
        <v>73</v>
      </c>
      <c r="B85" s="30" t="s">
        <v>30</v>
      </c>
      <c r="C85" s="30"/>
      <c r="D85" s="20">
        <f>SUM(E85:K85)</f>
        <v>0</v>
      </c>
      <c r="E85" s="20">
        <v>0</v>
      </c>
      <c r="F85" s="20">
        <v>0</v>
      </c>
      <c r="G85" s="20">
        <v>0</v>
      </c>
      <c r="H85" s="20">
        <v>0</v>
      </c>
      <c r="I85" s="20">
        <v>0</v>
      </c>
      <c r="J85" s="20">
        <v>0</v>
      </c>
      <c r="K85" s="20">
        <v>0</v>
      </c>
      <c r="L85" s="54"/>
      <c r="M85" s="30"/>
      <c r="N85" s="30"/>
      <c r="AI85" s="12"/>
      <c r="AJ85" s="12"/>
      <c r="AK85" s="12"/>
      <c r="AL85" s="12"/>
      <c r="AM85" s="13"/>
      <c r="AN85" s="13"/>
      <c r="AO85" s="14"/>
    </row>
    <row r="86" spans="1:41" s="4" customFormat="1" ht="60" customHeight="1" x14ac:dyDescent="0.2">
      <c r="A86" s="15">
        <v>74</v>
      </c>
      <c r="B86" s="30" t="s">
        <v>67</v>
      </c>
      <c r="C86" s="30"/>
      <c r="D86" s="20">
        <f>SUM(D87:D91)</f>
        <v>3844.95</v>
      </c>
      <c r="E86" s="20">
        <f t="shared" ref="E86:K86" si="26">SUM(E87:E91)</f>
        <v>0</v>
      </c>
      <c r="F86" s="20">
        <f t="shared" si="26"/>
        <v>3844.95</v>
      </c>
      <c r="G86" s="20">
        <f t="shared" si="26"/>
        <v>0</v>
      </c>
      <c r="H86" s="20">
        <f t="shared" si="26"/>
        <v>0</v>
      </c>
      <c r="I86" s="20">
        <f t="shared" si="26"/>
        <v>0</v>
      </c>
      <c r="J86" s="20">
        <f t="shared" si="26"/>
        <v>0</v>
      </c>
      <c r="K86" s="20">
        <f t="shared" si="26"/>
        <v>0</v>
      </c>
      <c r="L86" s="54" t="s">
        <v>38</v>
      </c>
      <c r="M86" s="30"/>
      <c r="N86" s="30"/>
      <c r="AI86" s="12"/>
      <c r="AJ86" s="12"/>
      <c r="AK86" s="12"/>
      <c r="AL86" s="12"/>
      <c r="AM86" s="13"/>
      <c r="AN86" s="13"/>
      <c r="AO86" s="14"/>
    </row>
    <row r="87" spans="1:41" s="4" customFormat="1" ht="17.850000000000001" customHeight="1" x14ac:dyDescent="0.2">
      <c r="A87" s="15">
        <v>75</v>
      </c>
      <c r="B87" s="30" t="s">
        <v>26</v>
      </c>
      <c r="C87" s="30"/>
      <c r="D87" s="20">
        <f>SUM(E87:K87)</f>
        <v>0</v>
      </c>
      <c r="E87" s="20">
        <v>0</v>
      </c>
      <c r="F87" s="20">
        <v>0</v>
      </c>
      <c r="G87" s="20">
        <v>0</v>
      </c>
      <c r="H87" s="20">
        <v>0</v>
      </c>
      <c r="I87" s="20">
        <v>0</v>
      </c>
      <c r="J87" s="20">
        <v>0</v>
      </c>
      <c r="K87" s="20">
        <v>0</v>
      </c>
      <c r="L87" s="54"/>
      <c r="M87" s="30"/>
      <c r="N87" s="30"/>
      <c r="AI87" s="12"/>
      <c r="AJ87" s="12"/>
      <c r="AK87" s="12"/>
      <c r="AL87" s="12"/>
      <c r="AM87" s="13"/>
      <c r="AN87" s="13"/>
      <c r="AO87" s="14"/>
    </row>
    <row r="88" spans="1:41" s="4" customFormat="1" ht="17.850000000000001" customHeight="1" x14ac:dyDescent="0.2">
      <c r="A88" s="15">
        <v>76</v>
      </c>
      <c r="B88" s="30" t="s">
        <v>27</v>
      </c>
      <c r="C88" s="30"/>
      <c r="D88" s="20">
        <f>SUM(E88:K88)</f>
        <v>0</v>
      </c>
      <c r="E88" s="20">
        <v>0</v>
      </c>
      <c r="F88" s="20">
        <v>0</v>
      </c>
      <c r="G88" s="20">
        <v>0</v>
      </c>
      <c r="H88" s="20">
        <v>0</v>
      </c>
      <c r="I88" s="20">
        <v>0</v>
      </c>
      <c r="J88" s="20">
        <v>0</v>
      </c>
      <c r="K88" s="20">
        <v>0</v>
      </c>
      <c r="L88" s="54"/>
      <c r="M88" s="30"/>
      <c r="N88" s="30"/>
      <c r="AI88" s="12"/>
      <c r="AJ88" s="12"/>
      <c r="AK88" s="12"/>
      <c r="AL88" s="12"/>
      <c r="AM88" s="13"/>
      <c r="AN88" s="13"/>
      <c r="AO88" s="14"/>
    </row>
    <row r="89" spans="1:41" s="4" customFormat="1" ht="17.850000000000001" customHeight="1" x14ac:dyDescent="0.2">
      <c r="A89" s="15">
        <v>77</v>
      </c>
      <c r="B89" s="30" t="s">
        <v>28</v>
      </c>
      <c r="C89" s="30"/>
      <c r="D89" s="20">
        <f t="shared" ref="D89:D91" si="27">SUM(E89:K89)</f>
        <v>3844.95</v>
      </c>
      <c r="E89" s="20">
        <v>0</v>
      </c>
      <c r="F89" s="20">
        <f>3844.95</f>
        <v>3844.95</v>
      </c>
      <c r="G89" s="20">
        <v>0</v>
      </c>
      <c r="H89" s="20">
        <v>0</v>
      </c>
      <c r="I89" s="20">
        <v>0</v>
      </c>
      <c r="J89" s="20">
        <v>0</v>
      </c>
      <c r="K89" s="20">
        <v>0</v>
      </c>
      <c r="L89" s="54"/>
      <c r="M89" s="30"/>
      <c r="N89" s="30"/>
      <c r="AI89" s="12"/>
      <c r="AJ89" s="12"/>
      <c r="AK89" s="12"/>
      <c r="AL89" s="12"/>
      <c r="AM89" s="13"/>
      <c r="AN89" s="13"/>
      <c r="AO89" s="14"/>
    </row>
    <row r="90" spans="1:41" s="4" customFormat="1" ht="30" customHeight="1" x14ac:dyDescent="0.2">
      <c r="A90" s="15">
        <v>78</v>
      </c>
      <c r="B90" s="39" t="s">
        <v>29</v>
      </c>
      <c r="C90" s="39"/>
      <c r="D90" s="20"/>
      <c r="E90" s="20"/>
      <c r="F90" s="20"/>
      <c r="G90" s="20"/>
      <c r="H90" s="20"/>
      <c r="I90" s="20"/>
      <c r="J90" s="20"/>
      <c r="K90" s="20"/>
      <c r="L90" s="54"/>
      <c r="M90" s="39"/>
      <c r="N90" s="39"/>
      <c r="AI90" s="12"/>
      <c r="AJ90" s="12"/>
      <c r="AK90" s="12"/>
      <c r="AL90" s="12"/>
      <c r="AM90" s="13"/>
      <c r="AN90" s="13"/>
      <c r="AO90" s="14"/>
    </row>
    <row r="91" spans="1:41" s="4" customFormat="1" ht="17.850000000000001" customHeight="1" x14ac:dyDescent="0.2">
      <c r="A91" s="15">
        <v>79</v>
      </c>
      <c r="B91" s="30" t="s">
        <v>30</v>
      </c>
      <c r="C91" s="30"/>
      <c r="D91" s="20">
        <f t="shared" si="27"/>
        <v>0</v>
      </c>
      <c r="E91" s="20">
        <v>0</v>
      </c>
      <c r="F91" s="20">
        <v>0</v>
      </c>
      <c r="G91" s="20">
        <v>0</v>
      </c>
      <c r="H91" s="20">
        <v>0</v>
      </c>
      <c r="I91" s="20">
        <v>0</v>
      </c>
      <c r="J91" s="20">
        <v>0</v>
      </c>
      <c r="K91" s="20">
        <v>0</v>
      </c>
      <c r="L91" s="54"/>
      <c r="M91" s="30"/>
      <c r="N91" s="30"/>
      <c r="AI91" s="12"/>
      <c r="AJ91" s="12"/>
      <c r="AK91" s="12"/>
      <c r="AL91" s="12"/>
      <c r="AM91" s="13"/>
      <c r="AN91" s="13"/>
      <c r="AO91" s="14"/>
    </row>
    <row r="92" spans="1:41" s="4" customFormat="1" ht="75" customHeight="1" x14ac:dyDescent="0.2">
      <c r="A92" s="15">
        <v>80</v>
      </c>
      <c r="B92" s="30" t="s">
        <v>66</v>
      </c>
      <c r="C92" s="30"/>
      <c r="D92" s="20">
        <f>SUM(D93:D97)</f>
        <v>1124.8499999999999</v>
      </c>
      <c r="E92" s="20">
        <f t="shared" ref="E92:K92" si="28">SUM(E93:E97)</f>
        <v>0</v>
      </c>
      <c r="F92" s="20">
        <f t="shared" si="28"/>
        <v>1124.8499999999999</v>
      </c>
      <c r="G92" s="20">
        <f t="shared" si="28"/>
        <v>0</v>
      </c>
      <c r="H92" s="20">
        <f t="shared" si="28"/>
        <v>0</v>
      </c>
      <c r="I92" s="20">
        <f t="shared" si="28"/>
        <v>0</v>
      </c>
      <c r="J92" s="20">
        <f t="shared" si="28"/>
        <v>0</v>
      </c>
      <c r="K92" s="20">
        <f t="shared" si="28"/>
        <v>0</v>
      </c>
      <c r="L92" s="54"/>
      <c r="M92" s="30"/>
      <c r="N92" s="30"/>
      <c r="AI92" s="12"/>
      <c r="AJ92" s="12"/>
      <c r="AK92" s="12"/>
      <c r="AL92" s="12"/>
      <c r="AM92" s="13"/>
      <c r="AN92" s="13"/>
      <c r="AO92" s="14"/>
    </row>
    <row r="93" spans="1:41" s="4" customFormat="1" ht="17.850000000000001" customHeight="1" x14ac:dyDescent="0.2">
      <c r="A93" s="15">
        <v>81</v>
      </c>
      <c r="B93" s="30" t="s">
        <v>26</v>
      </c>
      <c r="C93" s="30"/>
      <c r="D93" s="20">
        <f>SUM(E93:K93)</f>
        <v>0</v>
      </c>
      <c r="E93" s="20">
        <v>0</v>
      </c>
      <c r="F93" s="20">
        <v>0</v>
      </c>
      <c r="G93" s="20">
        <v>0</v>
      </c>
      <c r="H93" s="20">
        <v>0</v>
      </c>
      <c r="I93" s="20">
        <v>0</v>
      </c>
      <c r="J93" s="20">
        <v>0</v>
      </c>
      <c r="K93" s="20">
        <v>0</v>
      </c>
      <c r="L93" s="54"/>
      <c r="M93" s="30"/>
      <c r="N93" s="30"/>
      <c r="AI93" s="12"/>
      <c r="AJ93" s="12"/>
      <c r="AK93" s="12"/>
      <c r="AL93" s="12"/>
      <c r="AM93" s="13"/>
      <c r="AN93" s="13"/>
      <c r="AO93" s="14"/>
    </row>
    <row r="94" spans="1:41" s="4" customFormat="1" ht="17.850000000000001" customHeight="1" x14ac:dyDescent="0.2">
      <c r="A94" s="15">
        <v>82</v>
      </c>
      <c r="B94" s="30" t="s">
        <v>27</v>
      </c>
      <c r="C94" s="30"/>
      <c r="D94" s="20">
        <f t="shared" ref="D94:D97" si="29">SUM(E94:K94)</f>
        <v>0</v>
      </c>
      <c r="E94" s="20">
        <v>0</v>
      </c>
      <c r="F94" s="20">
        <v>0</v>
      </c>
      <c r="G94" s="20">
        <v>0</v>
      </c>
      <c r="H94" s="20">
        <v>0</v>
      </c>
      <c r="I94" s="20">
        <v>0</v>
      </c>
      <c r="J94" s="20">
        <v>0</v>
      </c>
      <c r="K94" s="20">
        <v>0</v>
      </c>
      <c r="L94" s="54"/>
      <c r="M94" s="30"/>
      <c r="N94" s="30"/>
      <c r="AI94" s="12"/>
      <c r="AJ94" s="12"/>
      <c r="AK94" s="12"/>
      <c r="AL94" s="12"/>
      <c r="AM94" s="13"/>
      <c r="AN94" s="13"/>
      <c r="AO94" s="14"/>
    </row>
    <row r="95" spans="1:41" s="4" customFormat="1" ht="17.850000000000001" customHeight="1" x14ac:dyDescent="0.2">
      <c r="A95" s="15">
        <v>83</v>
      </c>
      <c r="B95" s="30" t="s">
        <v>28</v>
      </c>
      <c r="C95" s="30"/>
      <c r="D95" s="20">
        <f t="shared" si="29"/>
        <v>1124.8499999999999</v>
      </c>
      <c r="E95" s="20">
        <v>0</v>
      </c>
      <c r="F95" s="20">
        <v>1124.8499999999999</v>
      </c>
      <c r="G95" s="20">
        <v>0</v>
      </c>
      <c r="H95" s="20">
        <v>0</v>
      </c>
      <c r="I95" s="20">
        <v>0</v>
      </c>
      <c r="J95" s="20">
        <v>0</v>
      </c>
      <c r="K95" s="20">
        <v>0</v>
      </c>
      <c r="L95" s="54"/>
      <c r="M95" s="30"/>
      <c r="N95" s="30"/>
      <c r="AI95" s="12"/>
      <c r="AJ95" s="12"/>
      <c r="AK95" s="12"/>
      <c r="AL95" s="12"/>
      <c r="AM95" s="13"/>
      <c r="AN95" s="13"/>
      <c r="AO95" s="14"/>
    </row>
    <row r="96" spans="1:41" s="4" customFormat="1" ht="30" customHeight="1" x14ac:dyDescent="0.2">
      <c r="A96" s="15">
        <v>84</v>
      </c>
      <c r="B96" s="39" t="s">
        <v>29</v>
      </c>
      <c r="C96" s="39"/>
      <c r="D96" s="20"/>
      <c r="E96" s="20"/>
      <c r="F96" s="20"/>
      <c r="G96" s="20"/>
      <c r="H96" s="20"/>
      <c r="I96" s="20"/>
      <c r="J96" s="20"/>
      <c r="K96" s="20"/>
      <c r="L96" s="54"/>
      <c r="M96" s="39"/>
      <c r="N96" s="39"/>
      <c r="AI96" s="12"/>
      <c r="AJ96" s="12"/>
      <c r="AK96" s="12"/>
      <c r="AL96" s="12"/>
      <c r="AM96" s="13"/>
      <c r="AN96" s="13"/>
      <c r="AO96" s="14"/>
    </row>
    <row r="97" spans="1:41" s="4" customFormat="1" ht="17.850000000000001" customHeight="1" x14ac:dyDescent="0.2">
      <c r="A97" s="15">
        <v>85</v>
      </c>
      <c r="B97" s="30" t="s">
        <v>30</v>
      </c>
      <c r="C97" s="30"/>
      <c r="D97" s="20">
        <f t="shared" si="29"/>
        <v>0</v>
      </c>
      <c r="E97" s="20">
        <v>0</v>
      </c>
      <c r="F97" s="20">
        <v>0</v>
      </c>
      <c r="G97" s="20">
        <v>0</v>
      </c>
      <c r="H97" s="20">
        <v>0</v>
      </c>
      <c r="I97" s="20">
        <v>0</v>
      </c>
      <c r="J97" s="20">
        <v>0</v>
      </c>
      <c r="K97" s="20">
        <v>0</v>
      </c>
      <c r="L97" s="54"/>
      <c r="M97" s="30"/>
      <c r="N97" s="30"/>
      <c r="AI97" s="12"/>
      <c r="AJ97" s="12"/>
      <c r="AK97" s="12"/>
      <c r="AL97" s="12"/>
      <c r="AM97" s="13"/>
      <c r="AN97" s="13"/>
      <c r="AO97" s="14"/>
    </row>
    <row r="98" spans="1:41" s="4" customFormat="1" ht="60" x14ac:dyDescent="0.2">
      <c r="A98" s="15">
        <v>86</v>
      </c>
      <c r="B98" s="30" t="s">
        <v>65</v>
      </c>
      <c r="C98" s="30"/>
      <c r="D98" s="20">
        <f>SUM(D99:D103)</f>
        <v>1639.46</v>
      </c>
      <c r="E98" s="20">
        <f t="shared" ref="E98:K98" si="30">SUM(E99:E103)</f>
        <v>0</v>
      </c>
      <c r="F98" s="20">
        <f t="shared" si="30"/>
        <v>0</v>
      </c>
      <c r="G98" s="20">
        <f t="shared" si="30"/>
        <v>1639.46</v>
      </c>
      <c r="H98" s="20">
        <f t="shared" si="30"/>
        <v>0</v>
      </c>
      <c r="I98" s="20">
        <f t="shared" si="30"/>
        <v>0</v>
      </c>
      <c r="J98" s="20">
        <f t="shared" si="30"/>
        <v>0</v>
      </c>
      <c r="K98" s="20">
        <f t="shared" si="30"/>
        <v>0</v>
      </c>
      <c r="L98" s="54"/>
      <c r="M98" s="30"/>
      <c r="N98" s="30"/>
      <c r="AI98" s="12"/>
      <c r="AJ98" s="12"/>
      <c r="AK98" s="12"/>
      <c r="AL98" s="12"/>
      <c r="AM98" s="13"/>
      <c r="AN98" s="13"/>
      <c r="AO98" s="14"/>
    </row>
    <row r="99" spans="1:41" s="4" customFormat="1" ht="15.75" customHeight="1" x14ac:dyDescent="0.2">
      <c r="A99" s="15">
        <v>87</v>
      </c>
      <c r="B99" s="30" t="s">
        <v>26</v>
      </c>
      <c r="C99" s="30"/>
      <c r="D99" s="20">
        <f>SUM(E99:K99)</f>
        <v>0</v>
      </c>
      <c r="E99" s="20">
        <v>0</v>
      </c>
      <c r="F99" s="20">
        <v>0</v>
      </c>
      <c r="G99" s="20">
        <v>0</v>
      </c>
      <c r="H99" s="20">
        <v>0</v>
      </c>
      <c r="I99" s="20">
        <v>0</v>
      </c>
      <c r="J99" s="20">
        <v>0</v>
      </c>
      <c r="K99" s="20">
        <v>0</v>
      </c>
      <c r="L99" s="54"/>
      <c r="M99" s="30"/>
      <c r="N99" s="30"/>
      <c r="AI99" s="12"/>
      <c r="AJ99" s="12"/>
      <c r="AK99" s="12"/>
      <c r="AL99" s="12"/>
      <c r="AM99" s="13"/>
      <c r="AN99" s="13"/>
      <c r="AO99" s="14"/>
    </row>
    <row r="100" spans="1:41" s="4" customFormat="1" ht="15.75" customHeight="1" x14ac:dyDescent="0.2">
      <c r="A100" s="15">
        <v>88</v>
      </c>
      <c r="B100" s="30" t="s">
        <v>27</v>
      </c>
      <c r="C100" s="30"/>
      <c r="D100" s="20">
        <f t="shared" ref="D100:D103" si="31">SUM(E100:K100)</f>
        <v>1286.5</v>
      </c>
      <c r="E100" s="20">
        <v>0</v>
      </c>
      <c r="F100" s="20">
        <v>0</v>
      </c>
      <c r="G100" s="20">
        <v>1286.5</v>
      </c>
      <c r="H100" s="20">
        <v>0</v>
      </c>
      <c r="I100" s="20">
        <v>0</v>
      </c>
      <c r="J100" s="20">
        <v>0</v>
      </c>
      <c r="K100" s="20">
        <v>0</v>
      </c>
      <c r="L100" s="54"/>
      <c r="M100" s="30"/>
      <c r="N100" s="30"/>
      <c r="AI100" s="12"/>
      <c r="AJ100" s="12"/>
      <c r="AK100" s="12"/>
      <c r="AL100" s="12"/>
      <c r="AM100" s="13"/>
      <c r="AN100" s="13"/>
      <c r="AO100" s="14"/>
    </row>
    <row r="101" spans="1:41" s="4" customFormat="1" ht="15.75" customHeight="1" x14ac:dyDescent="0.2">
      <c r="A101" s="15">
        <v>89</v>
      </c>
      <c r="B101" s="30" t="s">
        <v>28</v>
      </c>
      <c r="C101" s="30"/>
      <c r="D101" s="20">
        <f t="shared" si="31"/>
        <v>352.96000000000004</v>
      </c>
      <c r="E101" s="20">
        <v>0</v>
      </c>
      <c r="F101" s="20">
        <v>0</v>
      </c>
      <c r="G101" s="20">
        <f>1639.46-1286.5</f>
        <v>352.96000000000004</v>
      </c>
      <c r="H101" s="20">
        <v>0</v>
      </c>
      <c r="I101" s="20">
        <v>0</v>
      </c>
      <c r="J101" s="20">
        <v>0</v>
      </c>
      <c r="K101" s="20">
        <v>0</v>
      </c>
      <c r="L101" s="54"/>
      <c r="M101" s="30"/>
      <c r="N101" s="30"/>
      <c r="AI101" s="12"/>
      <c r="AJ101" s="12"/>
      <c r="AK101" s="12"/>
      <c r="AL101" s="12"/>
      <c r="AM101" s="13"/>
      <c r="AN101" s="13"/>
      <c r="AO101" s="14"/>
    </row>
    <row r="102" spans="1:41" s="4" customFormat="1" ht="30" customHeight="1" x14ac:dyDescent="0.2">
      <c r="A102" s="15">
        <v>90</v>
      </c>
      <c r="B102" s="46" t="s">
        <v>29</v>
      </c>
      <c r="C102" s="46"/>
      <c r="D102" s="20"/>
      <c r="E102" s="20"/>
      <c r="F102" s="20"/>
      <c r="G102" s="20"/>
      <c r="H102" s="20"/>
      <c r="I102" s="20"/>
      <c r="J102" s="20"/>
      <c r="K102" s="20"/>
      <c r="L102" s="54"/>
      <c r="M102" s="46"/>
      <c r="N102" s="46"/>
      <c r="AI102" s="12"/>
      <c r="AJ102" s="12"/>
      <c r="AK102" s="12"/>
      <c r="AL102" s="12"/>
      <c r="AM102" s="13"/>
      <c r="AN102" s="13"/>
      <c r="AO102" s="14"/>
    </row>
    <row r="103" spans="1:41" s="4" customFormat="1" ht="15.75" customHeight="1" x14ac:dyDescent="0.2">
      <c r="A103" s="15">
        <v>91</v>
      </c>
      <c r="B103" s="30" t="s">
        <v>30</v>
      </c>
      <c r="C103" s="30"/>
      <c r="D103" s="20">
        <f t="shared" si="31"/>
        <v>0</v>
      </c>
      <c r="E103" s="20">
        <v>0</v>
      </c>
      <c r="F103" s="20">
        <v>0</v>
      </c>
      <c r="G103" s="20">
        <v>0</v>
      </c>
      <c r="H103" s="20">
        <v>0</v>
      </c>
      <c r="I103" s="20">
        <v>0</v>
      </c>
      <c r="J103" s="20">
        <v>0</v>
      </c>
      <c r="K103" s="20">
        <v>0</v>
      </c>
      <c r="L103" s="54"/>
      <c r="M103" s="30"/>
      <c r="N103" s="30"/>
      <c r="AI103" s="12"/>
      <c r="AJ103" s="12"/>
      <c r="AK103" s="12"/>
      <c r="AL103" s="12"/>
      <c r="AM103" s="13"/>
      <c r="AN103" s="13"/>
      <c r="AO103" s="14"/>
    </row>
    <row r="104" spans="1:41" s="4" customFormat="1" ht="60" customHeight="1" x14ac:dyDescent="0.2">
      <c r="A104" s="15">
        <v>92</v>
      </c>
      <c r="B104" s="31" t="s">
        <v>64</v>
      </c>
      <c r="C104" s="34"/>
      <c r="D104" s="20">
        <f>SUM(D105:D109)-D108</f>
        <v>67537.644119999997</v>
      </c>
      <c r="E104" s="20">
        <f t="shared" ref="E104:K104" si="32">SUM(E105:E109)-E108</f>
        <v>0</v>
      </c>
      <c r="F104" s="20">
        <f t="shared" si="32"/>
        <v>0</v>
      </c>
      <c r="G104" s="20">
        <f t="shared" si="32"/>
        <v>0</v>
      </c>
      <c r="H104" s="20">
        <f>SUM(H105:H109)-H108</f>
        <v>67537.644119999997</v>
      </c>
      <c r="I104" s="20">
        <f t="shared" si="32"/>
        <v>0</v>
      </c>
      <c r="J104" s="20">
        <f t="shared" si="32"/>
        <v>0</v>
      </c>
      <c r="K104" s="20">
        <f t="shared" si="32"/>
        <v>0</v>
      </c>
      <c r="L104" s="54"/>
      <c r="M104" s="30"/>
      <c r="N104" s="30"/>
      <c r="AI104" s="12"/>
      <c r="AJ104" s="12"/>
      <c r="AK104" s="12"/>
      <c r="AL104" s="12"/>
      <c r="AM104" s="13"/>
      <c r="AN104" s="13"/>
      <c r="AO104" s="14"/>
    </row>
    <row r="105" spans="1:41" s="4" customFormat="1" ht="15.75" customHeight="1" x14ac:dyDescent="0.2">
      <c r="A105" s="15">
        <v>93</v>
      </c>
      <c r="B105" s="31" t="s">
        <v>26</v>
      </c>
      <c r="C105" s="34"/>
      <c r="D105" s="20">
        <f>SUM(E105:K105)</f>
        <v>55602.43</v>
      </c>
      <c r="E105" s="20">
        <v>0</v>
      </c>
      <c r="F105" s="20">
        <v>0</v>
      </c>
      <c r="G105" s="20">
        <v>0</v>
      </c>
      <c r="H105" s="20">
        <v>55602.43</v>
      </c>
      <c r="I105" s="20">
        <v>0</v>
      </c>
      <c r="J105" s="20">
        <v>0</v>
      </c>
      <c r="K105" s="20">
        <v>0</v>
      </c>
      <c r="L105" s="54"/>
      <c r="M105" s="30"/>
      <c r="N105" s="30"/>
      <c r="AI105" s="12"/>
      <c r="AJ105" s="12"/>
      <c r="AK105" s="12"/>
      <c r="AL105" s="12"/>
      <c r="AM105" s="13"/>
      <c r="AN105" s="13"/>
      <c r="AO105" s="14"/>
    </row>
    <row r="106" spans="1:41" s="4" customFormat="1" ht="15.75" customHeight="1" x14ac:dyDescent="0.2">
      <c r="A106" s="15">
        <v>94</v>
      </c>
      <c r="B106" s="31" t="s">
        <v>27</v>
      </c>
      <c r="C106" s="34"/>
      <c r="D106" s="20">
        <f t="shared" ref="D106:D109" si="33">SUM(E106:K106)</f>
        <v>4185.07</v>
      </c>
      <c r="E106" s="20">
        <v>0</v>
      </c>
      <c r="F106" s="20">
        <v>0</v>
      </c>
      <c r="G106" s="20">
        <v>0</v>
      </c>
      <c r="H106" s="20">
        <v>4185.07</v>
      </c>
      <c r="I106" s="20">
        <v>0</v>
      </c>
      <c r="J106" s="20">
        <v>0</v>
      </c>
      <c r="K106" s="20">
        <v>0</v>
      </c>
      <c r="L106" s="54"/>
      <c r="M106" s="30"/>
      <c r="N106" s="30"/>
      <c r="AI106" s="12"/>
      <c r="AJ106" s="12"/>
      <c r="AK106" s="12"/>
      <c r="AL106" s="12"/>
      <c r="AM106" s="13"/>
      <c r="AN106" s="13"/>
      <c r="AO106" s="14"/>
    </row>
    <row r="107" spans="1:41" s="4" customFormat="1" ht="15.75" customHeight="1" x14ac:dyDescent="0.2">
      <c r="A107" s="15">
        <v>95</v>
      </c>
      <c r="B107" s="31" t="s">
        <v>28</v>
      </c>
      <c r="C107" s="34"/>
      <c r="D107" s="20">
        <f t="shared" si="33"/>
        <v>7750.1441199999972</v>
      </c>
      <c r="E107" s="20">
        <v>0</v>
      </c>
      <c r="F107" s="20">
        <v>0</v>
      </c>
      <c r="G107" s="20">
        <v>0</v>
      </c>
      <c r="H107" s="20">
        <f>67520.14772+17.4964-H106-H105</f>
        <v>7750.1441199999972</v>
      </c>
      <c r="I107" s="20">
        <v>0</v>
      </c>
      <c r="J107" s="20">
        <v>0</v>
      </c>
      <c r="K107" s="20">
        <v>0</v>
      </c>
      <c r="L107" s="54"/>
      <c r="M107" s="30"/>
      <c r="N107" s="30"/>
      <c r="AI107" s="12">
        <f>64787680+3795965.9-59787500</f>
        <v>8796145.900000006</v>
      </c>
      <c r="AJ107" s="12">
        <v>8796145.9000000004</v>
      </c>
      <c r="AK107" s="12"/>
      <c r="AL107" s="12"/>
      <c r="AM107" s="13"/>
      <c r="AN107" s="13"/>
      <c r="AO107" s="14"/>
    </row>
    <row r="108" spans="1:41" s="4" customFormat="1" ht="31.5" customHeight="1" x14ac:dyDescent="0.2">
      <c r="A108" s="15">
        <v>96</v>
      </c>
      <c r="B108" s="39" t="s">
        <v>29</v>
      </c>
      <c r="C108" s="34"/>
      <c r="D108" s="20">
        <f t="shared" si="33"/>
        <v>0</v>
      </c>
      <c r="E108" s="20"/>
      <c r="F108" s="20"/>
      <c r="G108" s="20"/>
      <c r="H108" s="20"/>
      <c r="I108" s="20"/>
      <c r="J108" s="20"/>
      <c r="K108" s="20"/>
      <c r="L108" s="54"/>
      <c r="M108" s="30"/>
      <c r="N108" s="30"/>
      <c r="AI108" s="12"/>
      <c r="AJ108" s="12"/>
      <c r="AK108" s="12"/>
      <c r="AL108" s="12"/>
      <c r="AM108" s="13"/>
      <c r="AN108" s="13"/>
      <c r="AO108" s="14"/>
    </row>
    <row r="109" spans="1:41" s="4" customFormat="1" ht="15.75" customHeight="1" x14ac:dyDescent="0.2">
      <c r="A109" s="15">
        <v>97</v>
      </c>
      <c r="B109" s="31" t="s">
        <v>30</v>
      </c>
      <c r="C109" s="34"/>
      <c r="D109" s="20">
        <f t="shared" si="33"/>
        <v>0</v>
      </c>
      <c r="E109" s="20">
        <v>0</v>
      </c>
      <c r="F109" s="20">
        <v>0</v>
      </c>
      <c r="G109" s="20">
        <v>0</v>
      </c>
      <c r="H109" s="20">
        <v>0</v>
      </c>
      <c r="I109" s="20">
        <v>0</v>
      </c>
      <c r="J109" s="20">
        <v>0</v>
      </c>
      <c r="K109" s="20">
        <v>0</v>
      </c>
      <c r="L109" s="54"/>
      <c r="M109" s="30"/>
      <c r="N109" s="30"/>
      <c r="AI109" s="12"/>
      <c r="AJ109" s="12"/>
      <c r="AK109" s="12"/>
      <c r="AL109" s="12"/>
      <c r="AM109" s="13"/>
      <c r="AN109" s="13"/>
      <c r="AO109" s="14"/>
    </row>
    <row r="110" spans="1:41" s="4" customFormat="1" ht="45" x14ac:dyDescent="0.2">
      <c r="A110" s="15">
        <v>98</v>
      </c>
      <c r="B110" s="31" t="s">
        <v>88</v>
      </c>
      <c r="C110" s="34"/>
      <c r="D110" s="20">
        <f>SUM(D111:D115)</f>
        <v>2945.15</v>
      </c>
      <c r="E110" s="20">
        <f t="shared" ref="E110:K110" si="34">SUM(E111:E115)</f>
        <v>0</v>
      </c>
      <c r="F110" s="20">
        <f t="shared" si="34"/>
        <v>0</v>
      </c>
      <c r="G110" s="20">
        <f t="shared" si="34"/>
        <v>2112.48</v>
      </c>
      <c r="H110" s="20">
        <f t="shared" si="34"/>
        <v>832.67</v>
      </c>
      <c r="I110" s="20">
        <f t="shared" si="34"/>
        <v>0</v>
      </c>
      <c r="J110" s="20">
        <f t="shared" si="34"/>
        <v>0</v>
      </c>
      <c r="K110" s="20">
        <f t="shared" si="34"/>
        <v>0</v>
      </c>
      <c r="L110" s="54"/>
      <c r="M110" s="30"/>
      <c r="N110" s="30"/>
      <c r="AI110" s="12"/>
      <c r="AJ110" s="12"/>
      <c r="AK110" s="12"/>
      <c r="AL110" s="12"/>
      <c r="AM110" s="13"/>
      <c r="AN110" s="13"/>
      <c r="AO110" s="14"/>
    </row>
    <row r="111" spans="1:41" s="4" customFormat="1" ht="15.75" customHeight="1" x14ac:dyDescent="0.2">
      <c r="A111" s="15">
        <v>99</v>
      </c>
      <c r="B111" s="31" t="s">
        <v>26</v>
      </c>
      <c r="C111" s="34"/>
      <c r="D111" s="20">
        <f>SUM(E111:K111)</f>
        <v>0</v>
      </c>
      <c r="E111" s="20">
        <v>0</v>
      </c>
      <c r="F111" s="20">
        <v>0</v>
      </c>
      <c r="G111" s="20">
        <v>0</v>
      </c>
      <c r="H111" s="20">
        <v>0</v>
      </c>
      <c r="I111" s="20">
        <v>0</v>
      </c>
      <c r="J111" s="20">
        <v>0</v>
      </c>
      <c r="K111" s="20">
        <v>0</v>
      </c>
      <c r="L111" s="54"/>
      <c r="M111" s="30"/>
      <c r="N111" s="30"/>
      <c r="AI111" s="12"/>
      <c r="AJ111" s="12"/>
      <c r="AK111" s="12"/>
      <c r="AL111" s="12"/>
      <c r="AM111" s="13"/>
      <c r="AN111" s="13"/>
      <c r="AO111" s="14"/>
    </row>
    <row r="112" spans="1:41" s="4" customFormat="1" ht="15.75" customHeight="1" x14ac:dyDescent="0.2">
      <c r="A112" s="15">
        <v>100</v>
      </c>
      <c r="B112" s="31" t="s">
        <v>27</v>
      </c>
      <c r="C112" s="34"/>
      <c r="D112" s="20">
        <f t="shared" ref="D112:D115" si="35">SUM(E112:K112)</f>
        <v>0</v>
      </c>
      <c r="E112" s="20">
        <v>0</v>
      </c>
      <c r="F112" s="20">
        <v>0</v>
      </c>
      <c r="G112" s="20">
        <v>0</v>
      </c>
      <c r="H112" s="20">
        <v>0</v>
      </c>
      <c r="I112" s="20">
        <v>0</v>
      </c>
      <c r="J112" s="20">
        <v>0</v>
      </c>
      <c r="K112" s="20">
        <v>0</v>
      </c>
      <c r="L112" s="54"/>
      <c r="M112" s="30"/>
      <c r="N112" s="30"/>
      <c r="AI112" s="12"/>
      <c r="AJ112" s="12"/>
      <c r="AK112" s="12"/>
      <c r="AL112" s="12"/>
      <c r="AM112" s="13"/>
      <c r="AN112" s="13"/>
      <c r="AO112" s="14"/>
    </row>
    <row r="113" spans="1:41" s="4" customFormat="1" ht="18.75" customHeight="1" x14ac:dyDescent="0.2">
      <c r="A113" s="15">
        <v>101</v>
      </c>
      <c r="B113" s="31" t="s">
        <v>28</v>
      </c>
      <c r="C113" s="34"/>
      <c r="D113" s="20">
        <f t="shared" si="35"/>
        <v>2945.15</v>
      </c>
      <c r="E113" s="20">
        <v>0</v>
      </c>
      <c r="F113" s="20">
        <v>0</v>
      </c>
      <c r="G113" s="20">
        <f>1812.5+299.98</f>
        <v>2112.48</v>
      </c>
      <c r="H113" s="20">
        <v>832.67</v>
      </c>
      <c r="I113" s="20">
        <v>0</v>
      </c>
      <c r="J113" s="20">
        <v>0</v>
      </c>
      <c r="K113" s="20">
        <v>0</v>
      </c>
      <c r="L113" s="54"/>
      <c r="M113" s="30"/>
      <c r="N113" s="30"/>
      <c r="AI113" s="12"/>
      <c r="AJ113" s="12"/>
      <c r="AK113" s="12"/>
      <c r="AL113" s="12"/>
      <c r="AM113" s="13"/>
      <c r="AN113" s="13"/>
      <c r="AO113" s="14"/>
    </row>
    <row r="114" spans="1:41" s="4" customFormat="1" ht="30" customHeight="1" x14ac:dyDescent="0.2">
      <c r="A114" s="15">
        <v>102</v>
      </c>
      <c r="B114" s="39" t="s">
        <v>29</v>
      </c>
      <c r="C114" s="39"/>
      <c r="D114" s="20"/>
      <c r="E114" s="20"/>
      <c r="F114" s="20"/>
      <c r="G114" s="20"/>
      <c r="H114" s="20"/>
      <c r="I114" s="20"/>
      <c r="J114" s="20"/>
      <c r="K114" s="20"/>
      <c r="L114" s="54"/>
      <c r="M114" s="39"/>
      <c r="N114" s="39"/>
      <c r="AI114" s="12"/>
      <c r="AJ114" s="12"/>
      <c r="AK114" s="12"/>
      <c r="AL114" s="12"/>
      <c r="AM114" s="13"/>
      <c r="AN114" s="13"/>
      <c r="AO114" s="14"/>
    </row>
    <row r="115" spans="1:41" s="4" customFormat="1" ht="15.75" customHeight="1" x14ac:dyDescent="0.2">
      <c r="A115" s="15">
        <v>103</v>
      </c>
      <c r="B115" s="31" t="s">
        <v>30</v>
      </c>
      <c r="C115" s="34"/>
      <c r="D115" s="20">
        <f t="shared" si="35"/>
        <v>0</v>
      </c>
      <c r="E115" s="20">
        <v>0</v>
      </c>
      <c r="F115" s="20">
        <v>0</v>
      </c>
      <c r="G115" s="20">
        <v>0</v>
      </c>
      <c r="H115" s="20">
        <v>0</v>
      </c>
      <c r="I115" s="20">
        <v>0</v>
      </c>
      <c r="J115" s="20">
        <v>0</v>
      </c>
      <c r="K115" s="20">
        <v>0</v>
      </c>
      <c r="L115" s="54"/>
      <c r="M115" s="30"/>
      <c r="N115" s="30"/>
      <c r="AI115" s="12"/>
      <c r="AJ115" s="12"/>
      <c r="AK115" s="12"/>
      <c r="AL115" s="12"/>
      <c r="AM115" s="13"/>
      <c r="AN115" s="13"/>
      <c r="AO115" s="14"/>
    </row>
    <row r="116" spans="1:41" s="4" customFormat="1" ht="60" x14ac:dyDescent="0.2">
      <c r="A116" s="15">
        <v>104</v>
      </c>
      <c r="B116" s="34" t="s">
        <v>60</v>
      </c>
      <c r="C116" s="32"/>
      <c r="D116" s="20">
        <f t="shared" ref="D116:K116" si="36">SUM(D117:D121)</f>
        <v>0</v>
      </c>
      <c r="E116" s="20">
        <f t="shared" si="36"/>
        <v>0</v>
      </c>
      <c r="F116" s="20">
        <f t="shared" si="36"/>
        <v>0</v>
      </c>
      <c r="G116" s="20">
        <f t="shared" si="36"/>
        <v>0</v>
      </c>
      <c r="H116" s="20">
        <f t="shared" si="36"/>
        <v>1143.7537</v>
      </c>
      <c r="I116" s="20">
        <f t="shared" si="36"/>
        <v>1639.86898</v>
      </c>
      <c r="J116" s="20">
        <f t="shared" si="36"/>
        <v>0</v>
      </c>
      <c r="K116" s="20">
        <f t="shared" si="36"/>
        <v>0</v>
      </c>
      <c r="L116" s="20"/>
      <c r="M116" s="30"/>
      <c r="N116" s="30"/>
      <c r="AI116" s="12"/>
      <c r="AJ116" s="12"/>
      <c r="AK116" s="12"/>
      <c r="AL116" s="12"/>
      <c r="AM116" s="13"/>
      <c r="AN116" s="13"/>
      <c r="AO116" s="14"/>
    </row>
    <row r="117" spans="1:41" s="4" customFormat="1" ht="18.75" customHeight="1" x14ac:dyDescent="0.2">
      <c r="A117" s="15">
        <v>105</v>
      </c>
      <c r="B117" s="34" t="s">
        <v>26</v>
      </c>
      <c r="C117" s="32"/>
      <c r="D117" s="20">
        <v>0</v>
      </c>
      <c r="E117" s="20">
        <v>0</v>
      </c>
      <c r="F117" s="20">
        <v>0</v>
      </c>
      <c r="G117" s="20">
        <v>0</v>
      </c>
      <c r="H117" s="20">
        <v>0</v>
      </c>
      <c r="I117" s="20">
        <v>0</v>
      </c>
      <c r="J117" s="20">
        <v>0</v>
      </c>
      <c r="K117" s="20">
        <v>0</v>
      </c>
      <c r="L117" s="54"/>
      <c r="M117" s="30"/>
      <c r="N117" s="30"/>
      <c r="AI117" s="12"/>
      <c r="AJ117" s="12"/>
      <c r="AK117" s="12"/>
      <c r="AL117" s="12"/>
      <c r="AM117" s="13"/>
      <c r="AN117" s="13"/>
      <c r="AO117" s="14"/>
    </row>
    <row r="118" spans="1:41" s="4" customFormat="1" ht="17.25" customHeight="1" x14ac:dyDescent="0.2">
      <c r="A118" s="15">
        <v>106</v>
      </c>
      <c r="B118" s="34" t="s">
        <v>27</v>
      </c>
      <c r="C118" s="32"/>
      <c r="D118" s="20">
        <v>0</v>
      </c>
      <c r="E118" s="20">
        <v>0</v>
      </c>
      <c r="F118" s="20">
        <v>0</v>
      </c>
      <c r="G118" s="20">
        <v>0</v>
      </c>
      <c r="H118" s="20">
        <v>0</v>
      </c>
      <c r="I118" s="20">
        <v>0</v>
      </c>
      <c r="J118" s="20">
        <v>0</v>
      </c>
      <c r="K118" s="20">
        <v>0</v>
      </c>
      <c r="L118" s="54"/>
      <c r="M118" s="30"/>
      <c r="N118" s="30"/>
      <c r="AI118" s="12"/>
      <c r="AJ118" s="12"/>
      <c r="AK118" s="12"/>
      <c r="AL118" s="12"/>
      <c r="AM118" s="13"/>
      <c r="AN118" s="13"/>
      <c r="AO118" s="14"/>
    </row>
    <row r="119" spans="1:41" s="4" customFormat="1" ht="15.75" customHeight="1" x14ac:dyDescent="0.2">
      <c r="A119" s="15">
        <v>107</v>
      </c>
      <c r="B119" s="34" t="s">
        <v>28</v>
      </c>
      <c r="C119" s="32"/>
      <c r="D119" s="20">
        <v>0</v>
      </c>
      <c r="E119" s="20">
        <v>0</v>
      </c>
      <c r="F119" s="20">
        <v>0</v>
      </c>
      <c r="G119" s="20">
        <v>0</v>
      </c>
      <c r="H119" s="20">
        <v>1143.7537</v>
      </c>
      <c r="I119" s="20">
        <v>1639.86898</v>
      </c>
      <c r="J119" s="20">
        <v>0</v>
      </c>
      <c r="K119" s="20">
        <v>0</v>
      </c>
      <c r="L119" s="54"/>
      <c r="M119" s="30"/>
      <c r="N119" s="30"/>
      <c r="AI119" s="12"/>
      <c r="AJ119" s="12"/>
      <c r="AK119" s="12"/>
      <c r="AL119" s="12"/>
      <c r="AM119" s="13"/>
      <c r="AN119" s="13"/>
      <c r="AO119" s="14"/>
    </row>
    <row r="120" spans="1:41" s="4" customFormat="1" ht="30" customHeight="1" x14ac:dyDescent="0.2">
      <c r="A120" s="15">
        <v>108</v>
      </c>
      <c r="B120" s="39" t="s">
        <v>29</v>
      </c>
      <c r="C120" s="39"/>
      <c r="D120" s="20"/>
      <c r="E120" s="20"/>
      <c r="F120" s="20"/>
      <c r="G120" s="20"/>
      <c r="H120" s="20"/>
      <c r="I120" s="20"/>
      <c r="J120" s="20"/>
      <c r="K120" s="20"/>
      <c r="L120" s="54"/>
      <c r="M120" s="39"/>
      <c r="N120" s="39"/>
      <c r="AI120" s="12"/>
      <c r="AJ120" s="12"/>
      <c r="AK120" s="12"/>
      <c r="AL120" s="12"/>
      <c r="AM120" s="13"/>
      <c r="AN120" s="13"/>
      <c r="AO120" s="14"/>
    </row>
    <row r="121" spans="1:41" s="4" customFormat="1" ht="15.75" customHeight="1" x14ac:dyDescent="0.2">
      <c r="A121" s="15">
        <v>109</v>
      </c>
      <c r="B121" s="34" t="s">
        <v>30</v>
      </c>
      <c r="C121" s="32"/>
      <c r="D121" s="20">
        <v>0</v>
      </c>
      <c r="E121" s="20">
        <v>0</v>
      </c>
      <c r="F121" s="20">
        <v>0</v>
      </c>
      <c r="G121" s="20">
        <v>0</v>
      </c>
      <c r="H121" s="20">
        <v>0</v>
      </c>
      <c r="I121" s="20">
        <v>0</v>
      </c>
      <c r="J121" s="20">
        <v>0</v>
      </c>
      <c r="K121" s="20">
        <v>0</v>
      </c>
      <c r="L121" s="54"/>
      <c r="M121" s="30"/>
      <c r="N121" s="30"/>
      <c r="AI121" s="12"/>
      <c r="AJ121" s="12"/>
      <c r="AK121" s="12"/>
      <c r="AL121" s="12"/>
      <c r="AM121" s="13"/>
      <c r="AN121" s="13"/>
      <c r="AO121" s="14"/>
    </row>
    <row r="122" spans="1:41" s="4" customFormat="1" ht="75" customHeight="1" x14ac:dyDescent="0.2">
      <c r="A122" s="15">
        <v>110</v>
      </c>
      <c r="B122" s="38" t="s">
        <v>101</v>
      </c>
      <c r="C122" s="36"/>
      <c r="D122" s="20">
        <f t="shared" ref="D122:K122" si="37">SUM(D123:D127)</f>
        <v>0</v>
      </c>
      <c r="E122" s="20">
        <f t="shared" si="37"/>
        <v>0</v>
      </c>
      <c r="F122" s="20">
        <f t="shared" si="37"/>
        <v>0</v>
      </c>
      <c r="G122" s="20">
        <f t="shared" si="37"/>
        <v>0</v>
      </c>
      <c r="H122" s="20">
        <f t="shared" si="37"/>
        <v>0</v>
      </c>
      <c r="I122" s="20">
        <f t="shared" si="37"/>
        <v>99754.44</v>
      </c>
      <c r="J122" s="20">
        <f t="shared" si="37"/>
        <v>0</v>
      </c>
      <c r="K122" s="20">
        <f t="shared" si="37"/>
        <v>0</v>
      </c>
      <c r="L122" s="20"/>
      <c r="M122" s="35"/>
      <c r="N122" s="35"/>
      <c r="AI122" s="12"/>
      <c r="AJ122" s="12"/>
      <c r="AK122" s="12"/>
      <c r="AL122" s="12"/>
      <c r="AM122" s="13"/>
      <c r="AN122" s="13"/>
      <c r="AO122" s="14"/>
    </row>
    <row r="123" spans="1:41" s="4" customFormat="1" ht="18.75" customHeight="1" x14ac:dyDescent="0.2">
      <c r="A123" s="15">
        <v>111</v>
      </c>
      <c r="B123" s="38" t="s">
        <v>26</v>
      </c>
      <c r="C123" s="36"/>
      <c r="D123" s="20">
        <v>0</v>
      </c>
      <c r="E123" s="20">
        <v>0</v>
      </c>
      <c r="F123" s="20">
        <v>0</v>
      </c>
      <c r="G123" s="20">
        <v>0</v>
      </c>
      <c r="H123" s="20">
        <v>0</v>
      </c>
      <c r="I123" s="20">
        <v>29722.799999999999</v>
      </c>
      <c r="J123" s="20">
        <v>0</v>
      </c>
      <c r="K123" s="20">
        <v>0</v>
      </c>
      <c r="L123" s="54"/>
      <c r="M123" s="35"/>
      <c r="N123" s="35"/>
      <c r="AI123" s="12"/>
      <c r="AJ123" s="12"/>
      <c r="AK123" s="12"/>
      <c r="AL123" s="12"/>
      <c r="AM123" s="13"/>
      <c r="AN123" s="13"/>
      <c r="AO123" s="14"/>
    </row>
    <row r="124" spans="1:41" s="4" customFormat="1" ht="17.25" customHeight="1" x14ac:dyDescent="0.2">
      <c r="A124" s="15">
        <v>112</v>
      </c>
      <c r="B124" s="38" t="s">
        <v>27</v>
      </c>
      <c r="C124" s="36"/>
      <c r="D124" s="20">
        <v>0</v>
      </c>
      <c r="E124" s="20">
        <v>0</v>
      </c>
      <c r="F124" s="20">
        <v>0</v>
      </c>
      <c r="G124" s="20">
        <v>0</v>
      </c>
      <c r="H124" s="20">
        <v>0</v>
      </c>
      <c r="I124" s="20">
        <v>2237.1999999999998</v>
      </c>
      <c r="J124" s="20">
        <v>0</v>
      </c>
      <c r="K124" s="20">
        <v>0</v>
      </c>
      <c r="L124" s="54"/>
      <c r="M124" s="35"/>
      <c r="N124" s="35"/>
      <c r="AI124" s="12"/>
      <c r="AJ124" s="12"/>
      <c r="AK124" s="12"/>
      <c r="AL124" s="12"/>
      <c r="AM124" s="13"/>
      <c r="AN124" s="13"/>
      <c r="AO124" s="14"/>
    </row>
    <row r="125" spans="1:41" s="4" customFormat="1" ht="15.75" customHeight="1" x14ac:dyDescent="0.2">
      <c r="A125" s="15">
        <v>113</v>
      </c>
      <c r="B125" s="38" t="s">
        <v>28</v>
      </c>
      <c r="C125" s="36"/>
      <c r="D125" s="20">
        <v>0</v>
      </c>
      <c r="E125" s="20">
        <v>0</v>
      </c>
      <c r="F125" s="20">
        <v>0</v>
      </c>
      <c r="G125" s="20">
        <v>0</v>
      </c>
      <c r="H125" s="20">
        <v>0</v>
      </c>
      <c r="I125" s="20">
        <f>99754.44-I124-I123</f>
        <v>67794.44</v>
      </c>
      <c r="J125" s="20">
        <v>0</v>
      </c>
      <c r="K125" s="20">
        <v>0</v>
      </c>
      <c r="L125" s="54"/>
      <c r="M125" s="35"/>
      <c r="N125" s="35"/>
      <c r="AI125" s="12"/>
      <c r="AJ125" s="12"/>
      <c r="AK125" s="12"/>
      <c r="AL125" s="12"/>
      <c r="AM125" s="13"/>
      <c r="AN125" s="13"/>
      <c r="AO125" s="14"/>
    </row>
    <row r="126" spans="1:41" s="4" customFormat="1" ht="30" customHeight="1" x14ac:dyDescent="0.2">
      <c r="A126" s="15">
        <v>114</v>
      </c>
      <c r="B126" s="39" t="s">
        <v>29</v>
      </c>
      <c r="C126" s="39"/>
      <c r="D126" s="20"/>
      <c r="E126" s="20"/>
      <c r="F126" s="20"/>
      <c r="G126" s="20"/>
      <c r="H126" s="20"/>
      <c r="I126" s="20"/>
      <c r="J126" s="20"/>
      <c r="K126" s="20"/>
      <c r="L126" s="54"/>
      <c r="M126" s="39"/>
      <c r="N126" s="39"/>
      <c r="AI126" s="12"/>
      <c r="AJ126" s="12"/>
      <c r="AK126" s="12"/>
      <c r="AL126" s="12"/>
      <c r="AM126" s="13"/>
      <c r="AN126" s="13"/>
      <c r="AO126" s="14"/>
    </row>
    <row r="127" spans="1:41" s="4" customFormat="1" ht="15.75" customHeight="1" x14ac:dyDescent="0.2">
      <c r="A127" s="15">
        <v>115</v>
      </c>
      <c r="B127" s="38" t="s">
        <v>30</v>
      </c>
      <c r="C127" s="36"/>
      <c r="D127" s="20">
        <v>0</v>
      </c>
      <c r="E127" s="20">
        <v>0</v>
      </c>
      <c r="F127" s="20">
        <v>0</v>
      </c>
      <c r="G127" s="20">
        <v>0</v>
      </c>
      <c r="H127" s="20">
        <v>0</v>
      </c>
      <c r="I127" s="20">
        <v>0</v>
      </c>
      <c r="J127" s="20">
        <v>0</v>
      </c>
      <c r="K127" s="20">
        <v>0</v>
      </c>
      <c r="L127" s="54"/>
      <c r="M127" s="35"/>
      <c r="N127" s="35"/>
      <c r="AI127" s="12"/>
      <c r="AJ127" s="12"/>
      <c r="AK127" s="12"/>
      <c r="AL127" s="12"/>
      <c r="AM127" s="13"/>
      <c r="AN127" s="13"/>
      <c r="AO127" s="14"/>
    </row>
    <row r="128" spans="1:41" s="49" customFormat="1" ht="45" x14ac:dyDescent="0.2">
      <c r="A128" s="15">
        <v>116</v>
      </c>
      <c r="B128" s="38" t="s">
        <v>81</v>
      </c>
      <c r="C128" s="36"/>
      <c r="D128" s="20">
        <f>SUM(E128:K128)</f>
        <v>226695.66</v>
      </c>
      <c r="E128" s="20">
        <f t="shared" ref="E128:H128" si="38">SUM(E129:E133)</f>
        <v>0</v>
      </c>
      <c r="F128" s="20">
        <f t="shared" si="38"/>
        <v>0</v>
      </c>
      <c r="G128" s="20">
        <f t="shared" si="38"/>
        <v>0</v>
      </c>
      <c r="H128" s="20">
        <f t="shared" si="38"/>
        <v>0</v>
      </c>
      <c r="I128" s="20">
        <f>SUM(I129:I133)</f>
        <v>226695.66</v>
      </c>
      <c r="J128" s="20">
        <f t="shared" ref="J128" si="39">SUM(J129:J133)</f>
        <v>0</v>
      </c>
      <c r="K128" s="20">
        <f t="shared" ref="K128" si="40">SUM(K129:K133)</f>
        <v>0</v>
      </c>
      <c r="L128" s="20"/>
      <c r="M128" s="48"/>
      <c r="N128" s="48"/>
      <c r="AI128" s="50"/>
      <c r="AJ128" s="50"/>
      <c r="AK128" s="50"/>
      <c r="AL128" s="50"/>
      <c r="AM128" s="51"/>
      <c r="AN128" s="51"/>
      <c r="AO128" s="52"/>
    </row>
    <row r="129" spans="1:41" s="49" customFormat="1" ht="18.75" customHeight="1" x14ac:dyDescent="0.2">
      <c r="A129" s="15">
        <v>117</v>
      </c>
      <c r="B129" s="38" t="s">
        <v>26</v>
      </c>
      <c r="C129" s="36"/>
      <c r="D129" s="20">
        <f t="shared" ref="D129:D132" si="41">SUM(E129:K129)</f>
        <v>0</v>
      </c>
      <c r="E129" s="20">
        <v>0</v>
      </c>
      <c r="F129" s="20">
        <v>0</v>
      </c>
      <c r="G129" s="20">
        <v>0</v>
      </c>
      <c r="H129" s="20">
        <v>0</v>
      </c>
      <c r="I129" s="20">
        <v>0</v>
      </c>
      <c r="J129" s="20">
        <v>0</v>
      </c>
      <c r="K129" s="20">
        <v>0</v>
      </c>
      <c r="L129" s="54"/>
      <c r="M129" s="48"/>
      <c r="N129" s="48"/>
      <c r="AI129" s="50"/>
      <c r="AJ129" s="50"/>
      <c r="AK129" s="50"/>
      <c r="AL129" s="50"/>
      <c r="AM129" s="51"/>
      <c r="AN129" s="51"/>
      <c r="AO129" s="52"/>
    </row>
    <row r="130" spans="1:41" s="49" customFormat="1" ht="17.25" customHeight="1" x14ac:dyDescent="0.2">
      <c r="A130" s="15">
        <v>118</v>
      </c>
      <c r="B130" s="38" t="s">
        <v>27</v>
      </c>
      <c r="C130" s="36"/>
      <c r="D130" s="20">
        <f t="shared" si="41"/>
        <v>0</v>
      </c>
      <c r="E130" s="20">
        <v>0</v>
      </c>
      <c r="F130" s="20">
        <v>0</v>
      </c>
      <c r="G130" s="20">
        <v>0</v>
      </c>
      <c r="H130" s="20">
        <v>0</v>
      </c>
      <c r="I130" s="20">
        <v>0</v>
      </c>
      <c r="J130" s="20">
        <v>0</v>
      </c>
      <c r="K130" s="20">
        <v>0</v>
      </c>
      <c r="L130" s="54"/>
      <c r="M130" s="48"/>
      <c r="N130" s="48"/>
      <c r="AI130" s="50"/>
      <c r="AJ130" s="50"/>
      <c r="AK130" s="50"/>
      <c r="AL130" s="50"/>
      <c r="AM130" s="51"/>
      <c r="AN130" s="51"/>
      <c r="AO130" s="52"/>
    </row>
    <row r="131" spans="1:41" s="49" customFormat="1" ht="15.75" customHeight="1" x14ac:dyDescent="0.2">
      <c r="A131" s="15">
        <v>119</v>
      </c>
      <c r="B131" s="38" t="s">
        <v>28</v>
      </c>
      <c r="C131" s="36"/>
      <c r="D131" s="20">
        <f t="shared" si="41"/>
        <v>226695.66</v>
      </c>
      <c r="E131" s="20">
        <v>0</v>
      </c>
      <c r="F131" s="20">
        <v>0</v>
      </c>
      <c r="G131" s="20">
        <v>0</v>
      </c>
      <c r="H131" s="20">
        <v>0</v>
      </c>
      <c r="I131" s="20">
        <f>226909-213.34</f>
        <v>226695.66</v>
      </c>
      <c r="J131" s="20">
        <v>0</v>
      </c>
      <c r="K131" s="20">
        <v>0</v>
      </c>
      <c r="L131" s="54"/>
      <c r="M131" s="48"/>
      <c r="N131" s="48"/>
      <c r="AI131" s="50"/>
      <c r="AJ131" s="50"/>
      <c r="AK131" s="50"/>
      <c r="AL131" s="50"/>
      <c r="AM131" s="51"/>
      <c r="AN131" s="51"/>
      <c r="AO131" s="52"/>
    </row>
    <row r="132" spans="1:41" s="49" customFormat="1" ht="30" customHeight="1" x14ac:dyDescent="0.2">
      <c r="A132" s="15">
        <v>120</v>
      </c>
      <c r="B132" s="47" t="s">
        <v>29</v>
      </c>
      <c r="C132" s="36"/>
      <c r="D132" s="20">
        <f t="shared" si="41"/>
        <v>0</v>
      </c>
      <c r="E132" s="20">
        <v>0</v>
      </c>
      <c r="F132" s="20">
        <v>0</v>
      </c>
      <c r="G132" s="20">
        <v>0</v>
      </c>
      <c r="H132" s="20">
        <v>0</v>
      </c>
      <c r="I132" s="20">
        <v>0</v>
      </c>
      <c r="J132" s="20">
        <v>0</v>
      </c>
      <c r="K132" s="20">
        <v>0</v>
      </c>
      <c r="L132" s="54"/>
      <c r="M132" s="48"/>
      <c r="N132" s="48"/>
      <c r="AI132" s="50"/>
      <c r="AJ132" s="50"/>
      <c r="AK132" s="50"/>
      <c r="AL132" s="50"/>
      <c r="AM132" s="51"/>
      <c r="AN132" s="51"/>
      <c r="AO132" s="52"/>
    </row>
    <row r="133" spans="1:41" s="49" customFormat="1" ht="15.75" customHeight="1" x14ac:dyDescent="0.2">
      <c r="A133" s="15">
        <v>121</v>
      </c>
      <c r="B133" s="38" t="s">
        <v>30</v>
      </c>
      <c r="C133" s="36"/>
      <c r="D133" s="20">
        <v>0</v>
      </c>
      <c r="E133" s="20">
        <v>0</v>
      </c>
      <c r="F133" s="20">
        <v>0</v>
      </c>
      <c r="G133" s="20">
        <v>0</v>
      </c>
      <c r="H133" s="20">
        <v>0</v>
      </c>
      <c r="I133" s="20">
        <v>0</v>
      </c>
      <c r="J133" s="20">
        <v>0</v>
      </c>
      <c r="K133" s="20">
        <v>0</v>
      </c>
      <c r="L133" s="54"/>
      <c r="M133" s="48"/>
      <c r="N133" s="48"/>
      <c r="AI133" s="50"/>
      <c r="AJ133" s="50"/>
      <c r="AK133" s="50"/>
      <c r="AL133" s="50"/>
      <c r="AM133" s="51"/>
      <c r="AN133" s="51"/>
      <c r="AO133" s="52"/>
    </row>
    <row r="134" spans="1:41" s="49" customFormat="1" ht="60" x14ac:dyDescent="0.2">
      <c r="A134" s="15">
        <v>122</v>
      </c>
      <c r="B134" s="38" t="s">
        <v>82</v>
      </c>
      <c r="C134" s="36"/>
      <c r="D134" s="20">
        <f t="shared" ref="D134:D138" si="42">SUM(E134:K134)</f>
        <v>0</v>
      </c>
      <c r="E134" s="20">
        <f t="shared" ref="E134:H134" si="43">SUM(E135:E139)</f>
        <v>0</v>
      </c>
      <c r="F134" s="20">
        <f t="shared" si="43"/>
        <v>0</v>
      </c>
      <c r="G134" s="20">
        <f t="shared" si="43"/>
        <v>0</v>
      </c>
      <c r="H134" s="20">
        <f t="shared" si="43"/>
        <v>0</v>
      </c>
      <c r="I134" s="20">
        <f>SUM(I135:I139)</f>
        <v>0</v>
      </c>
      <c r="J134" s="20">
        <f t="shared" ref="J134" si="44">SUM(J135:J139)</f>
        <v>0</v>
      </c>
      <c r="K134" s="20">
        <f t="shared" ref="K134" si="45">SUM(K135:K139)</f>
        <v>0</v>
      </c>
      <c r="L134" s="20"/>
      <c r="M134" s="48"/>
      <c r="N134" s="48"/>
      <c r="AI134" s="50"/>
      <c r="AJ134" s="50"/>
      <c r="AK134" s="50"/>
      <c r="AL134" s="50"/>
      <c r="AM134" s="51"/>
      <c r="AN134" s="51"/>
      <c r="AO134" s="52"/>
    </row>
    <row r="135" spans="1:41" s="49" customFormat="1" ht="18.75" customHeight="1" x14ac:dyDescent="0.2">
      <c r="A135" s="15">
        <v>123</v>
      </c>
      <c r="B135" s="38" t="s">
        <v>26</v>
      </c>
      <c r="C135" s="36"/>
      <c r="D135" s="20">
        <f t="shared" si="42"/>
        <v>0</v>
      </c>
      <c r="E135" s="20">
        <v>0</v>
      </c>
      <c r="F135" s="20">
        <v>0</v>
      </c>
      <c r="G135" s="20">
        <v>0</v>
      </c>
      <c r="H135" s="20">
        <v>0</v>
      </c>
      <c r="I135" s="20">
        <v>0</v>
      </c>
      <c r="J135" s="20">
        <v>0</v>
      </c>
      <c r="K135" s="20">
        <v>0</v>
      </c>
      <c r="L135" s="54"/>
      <c r="M135" s="48"/>
      <c r="N135" s="48"/>
      <c r="AI135" s="50"/>
      <c r="AJ135" s="50"/>
      <c r="AK135" s="50"/>
      <c r="AL135" s="50"/>
      <c r="AM135" s="51"/>
      <c r="AN135" s="51"/>
      <c r="AO135" s="52"/>
    </row>
    <row r="136" spans="1:41" s="49" customFormat="1" ht="17.25" customHeight="1" x14ac:dyDescent="0.2">
      <c r="A136" s="15">
        <v>124</v>
      </c>
      <c r="B136" s="38" t="s">
        <v>27</v>
      </c>
      <c r="C136" s="36"/>
      <c r="D136" s="20">
        <f t="shared" si="42"/>
        <v>0</v>
      </c>
      <c r="E136" s="20">
        <v>0</v>
      </c>
      <c r="F136" s="20">
        <v>0</v>
      </c>
      <c r="G136" s="20">
        <v>0</v>
      </c>
      <c r="H136" s="20">
        <v>0</v>
      </c>
      <c r="I136" s="20">
        <v>0</v>
      </c>
      <c r="J136" s="20">
        <v>0</v>
      </c>
      <c r="K136" s="20">
        <v>0</v>
      </c>
      <c r="L136" s="54"/>
      <c r="M136" s="48"/>
      <c r="N136" s="48"/>
      <c r="AI136" s="50"/>
      <c r="AJ136" s="50"/>
      <c r="AK136" s="50"/>
      <c r="AL136" s="50"/>
      <c r="AM136" s="51"/>
      <c r="AN136" s="51"/>
      <c r="AO136" s="52"/>
    </row>
    <row r="137" spans="1:41" s="49" customFormat="1" ht="15.75" customHeight="1" x14ac:dyDescent="0.2">
      <c r="A137" s="15">
        <v>125</v>
      </c>
      <c r="B137" s="38" t="s">
        <v>28</v>
      </c>
      <c r="C137" s="36"/>
      <c r="D137" s="20">
        <f t="shared" si="42"/>
        <v>0</v>
      </c>
      <c r="E137" s="20">
        <v>0</v>
      </c>
      <c r="F137" s="20">
        <v>0</v>
      </c>
      <c r="G137" s="20">
        <v>0</v>
      </c>
      <c r="H137" s="20">
        <v>0</v>
      </c>
      <c r="I137" s="20">
        <v>0</v>
      </c>
      <c r="J137" s="20">
        <v>0</v>
      </c>
      <c r="K137" s="20">
        <v>0</v>
      </c>
      <c r="L137" s="54"/>
      <c r="M137" s="48"/>
      <c r="N137" s="48"/>
      <c r="AI137" s="50"/>
      <c r="AJ137" s="50"/>
      <c r="AK137" s="50"/>
      <c r="AL137" s="50"/>
      <c r="AM137" s="51"/>
      <c r="AN137" s="51"/>
      <c r="AO137" s="52"/>
    </row>
    <row r="138" spans="1:41" s="49" customFormat="1" ht="30" customHeight="1" x14ac:dyDescent="0.2">
      <c r="A138" s="15">
        <v>126</v>
      </c>
      <c r="B138" s="47" t="s">
        <v>29</v>
      </c>
      <c r="C138" s="36"/>
      <c r="D138" s="20">
        <f t="shared" si="42"/>
        <v>0</v>
      </c>
      <c r="E138" s="20">
        <v>0</v>
      </c>
      <c r="F138" s="20">
        <v>0</v>
      </c>
      <c r="G138" s="20">
        <v>0</v>
      </c>
      <c r="H138" s="20">
        <v>0</v>
      </c>
      <c r="I138" s="20">
        <v>0</v>
      </c>
      <c r="J138" s="20">
        <v>0</v>
      </c>
      <c r="K138" s="20">
        <v>0</v>
      </c>
      <c r="L138" s="54"/>
      <c r="M138" s="48"/>
      <c r="N138" s="48"/>
      <c r="AI138" s="50"/>
      <c r="AJ138" s="50"/>
      <c r="AK138" s="50"/>
      <c r="AL138" s="50"/>
      <c r="AM138" s="51"/>
      <c r="AN138" s="51"/>
      <c r="AO138" s="52"/>
    </row>
    <row r="139" spans="1:41" s="49" customFormat="1" ht="15.75" customHeight="1" x14ac:dyDescent="0.2">
      <c r="A139" s="15">
        <v>127</v>
      </c>
      <c r="B139" s="38" t="s">
        <v>30</v>
      </c>
      <c r="C139" s="38"/>
      <c r="D139" s="20">
        <v>0</v>
      </c>
      <c r="E139" s="20">
        <v>0</v>
      </c>
      <c r="F139" s="20">
        <v>0</v>
      </c>
      <c r="G139" s="20">
        <v>0</v>
      </c>
      <c r="H139" s="20">
        <v>0</v>
      </c>
      <c r="I139" s="20">
        <v>0</v>
      </c>
      <c r="J139" s="20">
        <v>0</v>
      </c>
      <c r="K139" s="20">
        <v>0</v>
      </c>
      <c r="L139" s="54"/>
      <c r="M139" s="48"/>
      <c r="N139" s="48"/>
      <c r="AI139" s="50"/>
      <c r="AJ139" s="50"/>
      <c r="AK139" s="50"/>
      <c r="AL139" s="50"/>
      <c r="AM139" s="51"/>
      <c r="AN139" s="51"/>
      <c r="AO139" s="52"/>
    </row>
    <row r="140" spans="1:41" s="49" customFormat="1" ht="45" x14ac:dyDescent="0.2">
      <c r="A140" s="15">
        <v>128</v>
      </c>
      <c r="B140" s="38" t="s">
        <v>83</v>
      </c>
      <c r="C140" s="36"/>
      <c r="D140" s="20">
        <f t="shared" ref="D140:D144" si="46">SUM(E140:K140)</f>
        <v>0</v>
      </c>
      <c r="E140" s="20">
        <f t="shared" ref="E140:H140" si="47">SUM(E141:E145)</f>
        <v>0</v>
      </c>
      <c r="F140" s="20">
        <f t="shared" si="47"/>
        <v>0</v>
      </c>
      <c r="G140" s="20">
        <f t="shared" si="47"/>
        <v>0</v>
      </c>
      <c r="H140" s="20">
        <f t="shared" si="47"/>
        <v>0</v>
      </c>
      <c r="I140" s="20">
        <f>SUM(I141:I145)</f>
        <v>0</v>
      </c>
      <c r="J140" s="20">
        <f t="shared" ref="J140" si="48">SUM(J141:J145)</f>
        <v>0</v>
      </c>
      <c r="K140" s="20">
        <f t="shared" ref="K140" si="49">SUM(K141:K145)</f>
        <v>0</v>
      </c>
      <c r="L140" s="20"/>
      <c r="M140" s="48"/>
      <c r="N140" s="48"/>
      <c r="AI140" s="50"/>
      <c r="AJ140" s="50"/>
      <c r="AK140" s="50"/>
      <c r="AL140" s="50"/>
      <c r="AM140" s="51"/>
      <c r="AN140" s="51"/>
      <c r="AO140" s="52"/>
    </row>
    <row r="141" spans="1:41" s="49" customFormat="1" ht="18.75" customHeight="1" x14ac:dyDescent="0.2">
      <c r="A141" s="15">
        <v>129</v>
      </c>
      <c r="B141" s="38" t="s">
        <v>26</v>
      </c>
      <c r="C141" s="36"/>
      <c r="D141" s="20">
        <f t="shared" si="46"/>
        <v>0</v>
      </c>
      <c r="E141" s="20">
        <v>0</v>
      </c>
      <c r="F141" s="20">
        <v>0</v>
      </c>
      <c r="G141" s="20">
        <v>0</v>
      </c>
      <c r="H141" s="20">
        <v>0</v>
      </c>
      <c r="I141" s="20">
        <v>0</v>
      </c>
      <c r="J141" s="20">
        <v>0</v>
      </c>
      <c r="K141" s="20">
        <v>0</v>
      </c>
      <c r="L141" s="54"/>
      <c r="M141" s="48"/>
      <c r="N141" s="48"/>
      <c r="AI141" s="50"/>
      <c r="AJ141" s="50"/>
      <c r="AK141" s="50"/>
      <c r="AL141" s="50"/>
      <c r="AM141" s="51"/>
      <c r="AN141" s="51"/>
      <c r="AO141" s="52"/>
    </row>
    <row r="142" spans="1:41" s="49" customFormat="1" ht="17.25" customHeight="1" x14ac:dyDescent="0.2">
      <c r="A142" s="15">
        <v>130</v>
      </c>
      <c r="B142" s="38" t="s">
        <v>27</v>
      </c>
      <c r="C142" s="36"/>
      <c r="D142" s="20">
        <f t="shared" si="46"/>
        <v>0</v>
      </c>
      <c r="E142" s="20">
        <v>0</v>
      </c>
      <c r="F142" s="20">
        <v>0</v>
      </c>
      <c r="G142" s="20">
        <v>0</v>
      </c>
      <c r="H142" s="20">
        <v>0</v>
      </c>
      <c r="I142" s="20">
        <v>0</v>
      </c>
      <c r="J142" s="20">
        <v>0</v>
      </c>
      <c r="K142" s="20">
        <v>0</v>
      </c>
      <c r="L142" s="54"/>
      <c r="M142" s="48"/>
      <c r="N142" s="48"/>
      <c r="AI142" s="50"/>
      <c r="AJ142" s="50"/>
      <c r="AK142" s="50"/>
      <c r="AL142" s="50"/>
      <c r="AM142" s="51"/>
      <c r="AN142" s="51"/>
      <c r="AO142" s="52"/>
    </row>
    <row r="143" spans="1:41" s="49" customFormat="1" ht="15.75" customHeight="1" x14ac:dyDescent="0.2">
      <c r="A143" s="15">
        <v>131</v>
      </c>
      <c r="B143" s="38" t="s">
        <v>28</v>
      </c>
      <c r="C143" s="36"/>
      <c r="D143" s="20">
        <f t="shared" si="46"/>
        <v>0</v>
      </c>
      <c r="E143" s="20">
        <v>0</v>
      </c>
      <c r="F143" s="20">
        <v>0</v>
      </c>
      <c r="G143" s="20">
        <v>0</v>
      </c>
      <c r="H143" s="20">
        <v>0</v>
      </c>
      <c r="I143" s="20">
        <v>0</v>
      </c>
      <c r="J143" s="20">
        <v>0</v>
      </c>
      <c r="K143" s="20">
        <v>0</v>
      </c>
      <c r="L143" s="54"/>
      <c r="M143" s="48"/>
      <c r="N143" s="48"/>
      <c r="AI143" s="50"/>
      <c r="AJ143" s="50"/>
      <c r="AK143" s="50"/>
      <c r="AL143" s="50"/>
      <c r="AM143" s="51"/>
      <c r="AN143" s="51"/>
      <c r="AO143" s="52"/>
    </row>
    <row r="144" spans="1:41" s="49" customFormat="1" ht="30" customHeight="1" x14ac:dyDescent="0.2">
      <c r="A144" s="15">
        <v>132</v>
      </c>
      <c r="B144" s="47" t="s">
        <v>29</v>
      </c>
      <c r="C144" s="36"/>
      <c r="D144" s="20">
        <f t="shared" si="46"/>
        <v>0</v>
      </c>
      <c r="E144" s="20">
        <v>0</v>
      </c>
      <c r="F144" s="20">
        <v>0</v>
      </c>
      <c r="G144" s="20">
        <v>0</v>
      </c>
      <c r="H144" s="20">
        <v>0</v>
      </c>
      <c r="I144" s="20">
        <v>0</v>
      </c>
      <c r="J144" s="20">
        <v>0</v>
      </c>
      <c r="K144" s="20">
        <v>0</v>
      </c>
      <c r="L144" s="54"/>
      <c r="M144" s="48"/>
      <c r="N144" s="48"/>
      <c r="AI144" s="50"/>
      <c r="AJ144" s="50"/>
      <c r="AK144" s="50"/>
      <c r="AL144" s="50"/>
      <c r="AM144" s="51"/>
      <c r="AN144" s="51"/>
      <c r="AO144" s="52"/>
    </row>
    <row r="145" spans="1:41" s="49" customFormat="1" ht="15.75" customHeight="1" x14ac:dyDescent="0.2">
      <c r="A145" s="15">
        <v>133</v>
      </c>
      <c r="B145" s="38" t="s">
        <v>30</v>
      </c>
      <c r="C145" s="38"/>
      <c r="D145" s="20">
        <v>0</v>
      </c>
      <c r="E145" s="20">
        <v>0</v>
      </c>
      <c r="F145" s="20">
        <v>0</v>
      </c>
      <c r="G145" s="20">
        <v>0</v>
      </c>
      <c r="H145" s="20">
        <v>0</v>
      </c>
      <c r="I145" s="20">
        <v>0</v>
      </c>
      <c r="J145" s="20">
        <v>0</v>
      </c>
      <c r="K145" s="20">
        <v>0</v>
      </c>
      <c r="L145" s="54"/>
      <c r="M145" s="48"/>
      <c r="N145" s="48"/>
      <c r="AI145" s="50"/>
      <c r="AJ145" s="50"/>
      <c r="AK145" s="50"/>
      <c r="AL145" s="50"/>
      <c r="AM145" s="51"/>
      <c r="AN145" s="51"/>
      <c r="AO145" s="52"/>
    </row>
    <row r="146" spans="1:41" s="49" customFormat="1" ht="60" x14ac:dyDescent="0.2">
      <c r="A146" s="15">
        <v>134</v>
      </c>
      <c r="B146" s="38" t="s">
        <v>84</v>
      </c>
      <c r="C146" s="36"/>
      <c r="D146" s="20">
        <f t="shared" ref="D146:D156" si="50">SUM(E146:K146)</f>
        <v>0</v>
      </c>
      <c r="E146" s="20">
        <f t="shared" ref="E146:H146" si="51">SUM(E147:E151)</f>
        <v>0</v>
      </c>
      <c r="F146" s="20">
        <f t="shared" si="51"/>
        <v>0</v>
      </c>
      <c r="G146" s="20">
        <f t="shared" si="51"/>
        <v>0</v>
      </c>
      <c r="H146" s="20">
        <f t="shared" si="51"/>
        <v>0</v>
      </c>
      <c r="I146" s="20">
        <f>SUM(I147:I151)</f>
        <v>0</v>
      </c>
      <c r="J146" s="20">
        <f t="shared" ref="J146" si="52">SUM(J147:J151)</f>
        <v>0</v>
      </c>
      <c r="K146" s="20">
        <f t="shared" ref="K146" si="53">SUM(K147:K151)</f>
        <v>0</v>
      </c>
      <c r="L146" s="20"/>
      <c r="M146" s="48"/>
      <c r="N146" s="48"/>
      <c r="AI146" s="50"/>
      <c r="AJ146" s="50"/>
      <c r="AK146" s="50"/>
      <c r="AL146" s="50"/>
      <c r="AM146" s="51"/>
      <c r="AN146" s="51"/>
      <c r="AO146" s="52"/>
    </row>
    <row r="147" spans="1:41" s="49" customFormat="1" ht="18.75" customHeight="1" x14ac:dyDescent="0.2">
      <c r="A147" s="15">
        <v>135</v>
      </c>
      <c r="B147" s="38" t="s">
        <v>26</v>
      </c>
      <c r="C147" s="36"/>
      <c r="D147" s="20">
        <f t="shared" si="50"/>
        <v>0</v>
      </c>
      <c r="E147" s="20">
        <v>0</v>
      </c>
      <c r="F147" s="20">
        <v>0</v>
      </c>
      <c r="G147" s="20">
        <v>0</v>
      </c>
      <c r="H147" s="20">
        <v>0</v>
      </c>
      <c r="I147" s="20">
        <v>0</v>
      </c>
      <c r="J147" s="20">
        <v>0</v>
      </c>
      <c r="K147" s="20">
        <v>0</v>
      </c>
      <c r="L147" s="54"/>
      <c r="M147" s="48"/>
      <c r="N147" s="48"/>
      <c r="AI147" s="50"/>
      <c r="AJ147" s="50"/>
      <c r="AK147" s="50"/>
      <c r="AL147" s="50"/>
      <c r="AM147" s="51"/>
      <c r="AN147" s="51"/>
      <c r="AO147" s="52"/>
    </row>
    <row r="148" spans="1:41" s="49" customFormat="1" ht="17.25" customHeight="1" x14ac:dyDescent="0.2">
      <c r="A148" s="15">
        <v>136</v>
      </c>
      <c r="B148" s="38" t="s">
        <v>27</v>
      </c>
      <c r="C148" s="36"/>
      <c r="D148" s="20">
        <f t="shared" si="50"/>
        <v>0</v>
      </c>
      <c r="E148" s="20">
        <v>0</v>
      </c>
      <c r="F148" s="20">
        <v>0</v>
      </c>
      <c r="G148" s="20">
        <v>0</v>
      </c>
      <c r="H148" s="20">
        <v>0</v>
      </c>
      <c r="I148" s="20">
        <v>0</v>
      </c>
      <c r="J148" s="20">
        <v>0</v>
      </c>
      <c r="K148" s="20">
        <v>0</v>
      </c>
      <c r="L148" s="54"/>
      <c r="M148" s="48"/>
      <c r="N148" s="48"/>
      <c r="AI148" s="50"/>
      <c r="AJ148" s="50"/>
      <c r="AK148" s="50"/>
      <c r="AL148" s="50"/>
      <c r="AM148" s="51"/>
      <c r="AN148" s="51"/>
      <c r="AO148" s="52"/>
    </row>
    <row r="149" spans="1:41" s="49" customFormat="1" ht="15.75" customHeight="1" x14ac:dyDescent="0.2">
      <c r="A149" s="15">
        <v>137</v>
      </c>
      <c r="B149" s="38" t="s">
        <v>28</v>
      </c>
      <c r="C149" s="36"/>
      <c r="D149" s="20">
        <f t="shared" si="50"/>
        <v>0</v>
      </c>
      <c r="E149" s="20">
        <v>0</v>
      </c>
      <c r="F149" s="20">
        <v>0</v>
      </c>
      <c r="G149" s="20">
        <v>0</v>
      </c>
      <c r="H149" s="20">
        <v>0</v>
      </c>
      <c r="I149" s="20">
        <v>0</v>
      </c>
      <c r="J149" s="20">
        <v>0</v>
      </c>
      <c r="K149" s="20">
        <v>0</v>
      </c>
      <c r="L149" s="54"/>
      <c r="M149" s="48"/>
      <c r="N149" s="48"/>
      <c r="AI149" s="50"/>
      <c r="AJ149" s="50"/>
      <c r="AK149" s="50"/>
      <c r="AL149" s="50"/>
      <c r="AM149" s="51"/>
      <c r="AN149" s="51"/>
      <c r="AO149" s="52"/>
    </row>
    <row r="150" spans="1:41" s="49" customFormat="1" ht="30" customHeight="1" x14ac:dyDescent="0.2">
      <c r="A150" s="15">
        <v>138</v>
      </c>
      <c r="B150" s="47" t="s">
        <v>29</v>
      </c>
      <c r="C150" s="36"/>
      <c r="D150" s="20">
        <f t="shared" si="50"/>
        <v>0</v>
      </c>
      <c r="E150" s="20">
        <v>0</v>
      </c>
      <c r="F150" s="20">
        <v>0</v>
      </c>
      <c r="G150" s="20">
        <v>0</v>
      </c>
      <c r="H150" s="20">
        <v>0</v>
      </c>
      <c r="I150" s="20">
        <v>0</v>
      </c>
      <c r="J150" s="20">
        <v>0</v>
      </c>
      <c r="K150" s="20">
        <v>0</v>
      </c>
      <c r="L150" s="54"/>
      <c r="M150" s="48"/>
      <c r="N150" s="48"/>
      <c r="AI150" s="50"/>
      <c r="AJ150" s="50"/>
      <c r="AK150" s="50"/>
      <c r="AL150" s="50"/>
      <c r="AM150" s="51"/>
      <c r="AN150" s="51"/>
      <c r="AO150" s="52"/>
    </row>
    <row r="151" spans="1:41" s="49" customFormat="1" ht="15.75" customHeight="1" x14ac:dyDescent="0.2">
      <c r="A151" s="15">
        <v>139</v>
      </c>
      <c r="B151" s="38" t="s">
        <v>30</v>
      </c>
      <c r="C151" s="38"/>
      <c r="D151" s="20">
        <f t="shared" si="50"/>
        <v>0</v>
      </c>
      <c r="E151" s="20">
        <v>0</v>
      </c>
      <c r="F151" s="20">
        <v>0</v>
      </c>
      <c r="G151" s="20">
        <v>0</v>
      </c>
      <c r="H151" s="20">
        <v>0</v>
      </c>
      <c r="I151" s="20">
        <v>0</v>
      </c>
      <c r="J151" s="20">
        <v>0</v>
      </c>
      <c r="K151" s="20">
        <v>0</v>
      </c>
      <c r="L151" s="54"/>
      <c r="M151" s="48"/>
      <c r="N151" s="48"/>
      <c r="AI151" s="50"/>
      <c r="AJ151" s="50"/>
      <c r="AK151" s="50"/>
      <c r="AL151" s="50"/>
      <c r="AM151" s="51"/>
      <c r="AN151" s="51"/>
      <c r="AO151" s="52"/>
    </row>
    <row r="152" spans="1:41" s="49" customFormat="1" ht="60" x14ac:dyDescent="0.2">
      <c r="A152" s="15">
        <v>140</v>
      </c>
      <c r="B152" s="38" t="s">
        <v>85</v>
      </c>
      <c r="C152" s="36"/>
      <c r="D152" s="20">
        <f t="shared" si="50"/>
        <v>0</v>
      </c>
      <c r="E152" s="20">
        <f t="shared" ref="E152:H152" si="54">SUM(E153:E157)</f>
        <v>0</v>
      </c>
      <c r="F152" s="20">
        <f t="shared" si="54"/>
        <v>0</v>
      </c>
      <c r="G152" s="20">
        <f t="shared" si="54"/>
        <v>0</v>
      </c>
      <c r="H152" s="20">
        <f t="shared" si="54"/>
        <v>0</v>
      </c>
      <c r="I152" s="20">
        <f>SUM(I153:I157)</f>
        <v>0</v>
      </c>
      <c r="J152" s="20">
        <f t="shared" ref="J152" si="55">SUM(J153:J157)</f>
        <v>0</v>
      </c>
      <c r="K152" s="20">
        <f t="shared" ref="K152" si="56">SUM(K153:K157)</f>
        <v>0</v>
      </c>
      <c r="L152" s="20"/>
      <c r="M152" s="48"/>
      <c r="N152" s="48"/>
      <c r="AI152" s="50"/>
      <c r="AJ152" s="50"/>
      <c r="AK152" s="50"/>
      <c r="AL152" s="50"/>
      <c r="AM152" s="51"/>
      <c r="AN152" s="51"/>
      <c r="AO152" s="52"/>
    </row>
    <row r="153" spans="1:41" s="49" customFormat="1" ht="18.75" customHeight="1" x14ac:dyDescent="0.2">
      <c r="A153" s="15">
        <v>141</v>
      </c>
      <c r="B153" s="38" t="s">
        <v>26</v>
      </c>
      <c r="C153" s="36"/>
      <c r="D153" s="20">
        <f t="shared" si="50"/>
        <v>0</v>
      </c>
      <c r="E153" s="20">
        <v>0</v>
      </c>
      <c r="F153" s="20">
        <v>0</v>
      </c>
      <c r="G153" s="20">
        <v>0</v>
      </c>
      <c r="H153" s="20">
        <v>0</v>
      </c>
      <c r="I153" s="20">
        <v>0</v>
      </c>
      <c r="J153" s="20">
        <v>0</v>
      </c>
      <c r="K153" s="20">
        <v>0</v>
      </c>
      <c r="L153" s="54"/>
      <c r="M153" s="48"/>
      <c r="N153" s="48"/>
      <c r="AI153" s="50"/>
      <c r="AJ153" s="50"/>
      <c r="AK153" s="50"/>
      <c r="AL153" s="50"/>
      <c r="AM153" s="51"/>
      <c r="AN153" s="51"/>
      <c r="AO153" s="52"/>
    </row>
    <row r="154" spans="1:41" s="49" customFormat="1" ht="17.25" customHeight="1" x14ac:dyDescent="0.2">
      <c r="A154" s="15">
        <v>142</v>
      </c>
      <c r="B154" s="38" t="s">
        <v>27</v>
      </c>
      <c r="C154" s="36"/>
      <c r="D154" s="20">
        <f t="shared" si="50"/>
        <v>0</v>
      </c>
      <c r="E154" s="20">
        <v>0</v>
      </c>
      <c r="F154" s="20">
        <v>0</v>
      </c>
      <c r="G154" s="20">
        <v>0</v>
      </c>
      <c r="H154" s="20">
        <v>0</v>
      </c>
      <c r="I154" s="20">
        <v>0</v>
      </c>
      <c r="J154" s="20">
        <v>0</v>
      </c>
      <c r="K154" s="20">
        <v>0</v>
      </c>
      <c r="L154" s="54"/>
      <c r="M154" s="48"/>
      <c r="N154" s="48"/>
      <c r="AI154" s="50"/>
      <c r="AJ154" s="50"/>
      <c r="AK154" s="50"/>
      <c r="AL154" s="50"/>
      <c r="AM154" s="51"/>
      <c r="AN154" s="51"/>
      <c r="AO154" s="52"/>
    </row>
    <row r="155" spans="1:41" s="49" customFormat="1" ht="15.75" customHeight="1" x14ac:dyDescent="0.2">
      <c r="A155" s="15">
        <v>143</v>
      </c>
      <c r="B155" s="38" t="s">
        <v>28</v>
      </c>
      <c r="C155" s="36"/>
      <c r="D155" s="20">
        <f t="shared" si="50"/>
        <v>0</v>
      </c>
      <c r="E155" s="20">
        <v>0</v>
      </c>
      <c r="F155" s="20">
        <v>0</v>
      </c>
      <c r="G155" s="20">
        <v>0</v>
      </c>
      <c r="H155" s="20">
        <v>0</v>
      </c>
      <c r="I155" s="20">
        <v>0</v>
      </c>
      <c r="J155" s="20">
        <v>0</v>
      </c>
      <c r="K155" s="20">
        <v>0</v>
      </c>
      <c r="L155" s="54"/>
      <c r="M155" s="48"/>
      <c r="N155" s="48"/>
      <c r="AI155" s="50"/>
      <c r="AJ155" s="50"/>
      <c r="AK155" s="50"/>
      <c r="AL155" s="50"/>
      <c r="AM155" s="51"/>
      <c r="AN155" s="51"/>
      <c r="AO155" s="52"/>
    </row>
    <row r="156" spans="1:41" s="49" customFormat="1" ht="30" customHeight="1" x14ac:dyDescent="0.2">
      <c r="A156" s="15">
        <v>144</v>
      </c>
      <c r="B156" s="47" t="s">
        <v>29</v>
      </c>
      <c r="C156" s="36"/>
      <c r="D156" s="20">
        <f t="shared" si="50"/>
        <v>0</v>
      </c>
      <c r="E156" s="20">
        <v>0</v>
      </c>
      <c r="F156" s="20">
        <v>0</v>
      </c>
      <c r="G156" s="20">
        <v>0</v>
      </c>
      <c r="H156" s="20">
        <v>0</v>
      </c>
      <c r="I156" s="20">
        <v>0</v>
      </c>
      <c r="J156" s="20">
        <v>0</v>
      </c>
      <c r="K156" s="20">
        <v>0</v>
      </c>
      <c r="L156" s="54"/>
      <c r="M156" s="48"/>
      <c r="N156" s="48"/>
      <c r="AI156" s="50"/>
      <c r="AJ156" s="50"/>
      <c r="AK156" s="50"/>
      <c r="AL156" s="50"/>
      <c r="AM156" s="51"/>
      <c r="AN156" s="51"/>
      <c r="AO156" s="52"/>
    </row>
    <row r="157" spans="1:41" s="49" customFormat="1" ht="15.75" customHeight="1" x14ac:dyDescent="0.2">
      <c r="A157" s="15">
        <v>145</v>
      </c>
      <c r="B157" s="38" t="s">
        <v>30</v>
      </c>
      <c r="C157" s="38"/>
      <c r="D157" s="20">
        <v>0</v>
      </c>
      <c r="E157" s="20">
        <v>0</v>
      </c>
      <c r="F157" s="20">
        <v>0</v>
      </c>
      <c r="G157" s="20">
        <v>0</v>
      </c>
      <c r="H157" s="20">
        <v>0</v>
      </c>
      <c r="I157" s="20">
        <v>0</v>
      </c>
      <c r="J157" s="20">
        <v>0</v>
      </c>
      <c r="K157" s="20">
        <v>0</v>
      </c>
      <c r="L157" s="54"/>
      <c r="M157" s="48"/>
      <c r="N157" s="48"/>
      <c r="AI157" s="50"/>
      <c r="AJ157" s="50"/>
      <c r="AK157" s="50"/>
      <c r="AL157" s="50"/>
      <c r="AM157" s="51"/>
      <c r="AN157" s="51"/>
      <c r="AO157" s="52"/>
    </row>
    <row r="158" spans="1:41" s="4" customFormat="1" ht="75" x14ac:dyDescent="0.2">
      <c r="A158" s="15">
        <v>146</v>
      </c>
      <c r="B158" s="30" t="s">
        <v>63</v>
      </c>
      <c r="C158" s="17" t="s">
        <v>35</v>
      </c>
      <c r="D158" s="20">
        <f>SUM(D159:D163)-D162</f>
        <v>35851.760000000002</v>
      </c>
      <c r="E158" s="20">
        <f>SUM(E159:E163)</f>
        <v>12858.15</v>
      </c>
      <c r="F158" s="20">
        <f>SUM(F159:F163)-F162</f>
        <v>22993.61</v>
      </c>
      <c r="G158" s="20">
        <f t="shared" ref="G158:I158" si="57">SUM(G159:G163)-G162</f>
        <v>0</v>
      </c>
      <c r="H158" s="20">
        <f t="shared" si="57"/>
        <v>0</v>
      </c>
      <c r="I158" s="20">
        <f t="shared" si="57"/>
        <v>0</v>
      </c>
      <c r="J158" s="20">
        <f>SUM(J159:J163)-J162</f>
        <v>0</v>
      </c>
      <c r="K158" s="20">
        <f>SUM(K159:K163)-K162</f>
        <v>0</v>
      </c>
      <c r="L158" s="54" t="s">
        <v>36</v>
      </c>
      <c r="M158" s="59"/>
      <c r="N158" s="59"/>
      <c r="AI158" s="12"/>
      <c r="AJ158" s="12"/>
      <c r="AK158" s="12"/>
      <c r="AL158" s="12"/>
      <c r="AM158" s="13"/>
      <c r="AN158" s="13"/>
      <c r="AO158" s="14"/>
    </row>
    <row r="159" spans="1:41" s="4" customFormat="1" ht="15.75" customHeight="1" x14ac:dyDescent="0.2">
      <c r="A159" s="15">
        <v>147</v>
      </c>
      <c r="B159" s="30" t="s">
        <v>26</v>
      </c>
      <c r="C159" s="33"/>
      <c r="D159" s="20">
        <f>SUM(E159:K159)</f>
        <v>0</v>
      </c>
      <c r="E159" s="20">
        <f t="shared" ref="E159:K159" si="58">E165+E171+E177+E183+E189</f>
        <v>0</v>
      </c>
      <c r="F159" s="20">
        <f t="shared" si="58"/>
        <v>0</v>
      </c>
      <c r="G159" s="20">
        <f t="shared" si="58"/>
        <v>0</v>
      </c>
      <c r="H159" s="20">
        <f t="shared" si="58"/>
        <v>0</v>
      </c>
      <c r="I159" s="20">
        <f t="shared" si="58"/>
        <v>0</v>
      </c>
      <c r="J159" s="20">
        <f t="shared" si="58"/>
        <v>0</v>
      </c>
      <c r="K159" s="20">
        <f t="shared" si="58"/>
        <v>0</v>
      </c>
      <c r="L159" s="54"/>
      <c r="M159" s="30"/>
      <c r="N159" s="30"/>
      <c r="AI159" s="12"/>
      <c r="AJ159" s="12"/>
      <c r="AK159" s="12"/>
      <c r="AL159" s="12"/>
      <c r="AM159" s="13"/>
      <c r="AN159" s="13"/>
      <c r="AO159" s="14"/>
    </row>
    <row r="160" spans="1:41" s="4" customFormat="1" ht="15.75" customHeight="1" x14ac:dyDescent="0.2">
      <c r="A160" s="15">
        <v>148</v>
      </c>
      <c r="B160" s="30" t="s">
        <v>27</v>
      </c>
      <c r="C160" s="33"/>
      <c r="D160" s="20">
        <f t="shared" ref="D160:D162" si="59">SUM(E160:K160)</f>
        <v>28325.07</v>
      </c>
      <c r="E160" s="20">
        <v>9139.57</v>
      </c>
      <c r="F160" s="20">
        <v>19185.5</v>
      </c>
      <c r="G160" s="20">
        <f>G166+G172+G178+G184+G190</f>
        <v>0</v>
      </c>
      <c r="H160" s="20">
        <f>H166+H172+H178+H184+H190</f>
        <v>0</v>
      </c>
      <c r="I160" s="20">
        <f>I166+I172+I178+I184+I190</f>
        <v>0</v>
      </c>
      <c r="J160" s="20">
        <f>J166+J172+J178+J184+J190</f>
        <v>0</v>
      </c>
      <c r="K160" s="20">
        <f>K166+K172+K178+K184+K190</f>
        <v>0</v>
      </c>
      <c r="L160" s="54"/>
      <c r="M160" s="59"/>
      <c r="N160" s="59"/>
      <c r="AI160" s="12"/>
      <c r="AJ160" s="12"/>
      <c r="AK160" s="12"/>
      <c r="AL160" s="12"/>
      <c r="AM160" s="13"/>
      <c r="AN160" s="13"/>
      <c r="AO160" s="14"/>
    </row>
    <row r="161" spans="1:41" s="4" customFormat="1" ht="15.75" customHeight="1" x14ac:dyDescent="0.2">
      <c r="A161" s="15">
        <v>149</v>
      </c>
      <c r="B161" s="30" t="s">
        <v>28</v>
      </c>
      <c r="C161" s="33"/>
      <c r="D161" s="20">
        <f>SUM(E161:K161)</f>
        <v>7526.6900000000005</v>
      </c>
      <c r="E161" s="20">
        <v>3718.58</v>
      </c>
      <c r="F161" s="20">
        <v>3808.11</v>
      </c>
      <c r="G161" s="20">
        <f>G167+G173+G179+G185+G191</f>
        <v>0</v>
      </c>
      <c r="H161" s="20">
        <f>H167+H173+H179+H185+H191</f>
        <v>0</v>
      </c>
      <c r="I161" s="20">
        <f>I167+I173+I179+I185+I191</f>
        <v>0</v>
      </c>
      <c r="J161" s="20">
        <f>J167+J173+J179+J185+J191</f>
        <v>0</v>
      </c>
      <c r="K161" s="20">
        <f>K167+K173+K179+K185</f>
        <v>0</v>
      </c>
      <c r="L161" s="54"/>
      <c r="M161" s="59"/>
      <c r="N161" s="59"/>
      <c r="AI161" s="12"/>
      <c r="AJ161" s="12"/>
      <c r="AK161" s="12"/>
      <c r="AL161" s="12"/>
      <c r="AM161" s="13"/>
      <c r="AN161" s="13"/>
      <c r="AO161" s="14"/>
    </row>
    <row r="162" spans="1:41" s="4" customFormat="1" ht="30" x14ac:dyDescent="0.2">
      <c r="A162" s="15">
        <v>150</v>
      </c>
      <c r="B162" s="30" t="s">
        <v>29</v>
      </c>
      <c r="C162" s="33"/>
      <c r="D162" s="20">
        <f t="shared" si="59"/>
        <v>2844.0097000000001</v>
      </c>
      <c r="E162" s="20">
        <f>E168+E174+E180+E186+E192</f>
        <v>0</v>
      </c>
      <c r="F162" s="20">
        <f t="shared" ref="F162:K162" si="60">F168+F174+F180+F186+F192</f>
        <v>2844.0097000000001</v>
      </c>
      <c r="G162" s="20">
        <f t="shared" si="60"/>
        <v>0</v>
      </c>
      <c r="H162" s="20">
        <f t="shared" si="60"/>
        <v>0</v>
      </c>
      <c r="I162" s="20">
        <f t="shared" si="60"/>
        <v>0</v>
      </c>
      <c r="J162" s="20">
        <f t="shared" si="60"/>
        <v>0</v>
      </c>
      <c r="K162" s="20">
        <f t="shared" si="60"/>
        <v>0</v>
      </c>
      <c r="L162" s="54"/>
      <c r="M162" s="30"/>
      <c r="N162" s="30"/>
      <c r="AI162" s="12"/>
      <c r="AJ162" s="12"/>
      <c r="AK162" s="12"/>
      <c r="AL162" s="12"/>
      <c r="AM162" s="13"/>
      <c r="AN162" s="13"/>
      <c r="AO162" s="14"/>
    </row>
    <row r="163" spans="1:41" s="4" customFormat="1" ht="15.75" customHeight="1" x14ac:dyDescent="0.2">
      <c r="A163" s="15">
        <v>151</v>
      </c>
      <c r="B163" s="30" t="s">
        <v>30</v>
      </c>
      <c r="C163" s="33"/>
      <c r="D163" s="20">
        <f>SUM(E163:K163)</f>
        <v>0</v>
      </c>
      <c r="E163" s="20">
        <f>E169+E175+E181+E187+E193</f>
        <v>0</v>
      </c>
      <c r="F163" s="20">
        <f t="shared" ref="F163:K163" si="61">F169+F175+F181+F187+F193</f>
        <v>0</v>
      </c>
      <c r="G163" s="20">
        <f t="shared" si="61"/>
        <v>0</v>
      </c>
      <c r="H163" s="20">
        <f t="shared" si="61"/>
        <v>0</v>
      </c>
      <c r="I163" s="20">
        <f t="shared" si="61"/>
        <v>0</v>
      </c>
      <c r="J163" s="20">
        <f t="shared" si="61"/>
        <v>0</v>
      </c>
      <c r="K163" s="20">
        <f t="shared" si="61"/>
        <v>0</v>
      </c>
      <c r="L163" s="54"/>
      <c r="M163" s="59"/>
      <c r="N163" s="59"/>
      <c r="AI163" s="12"/>
      <c r="AJ163" s="12"/>
      <c r="AK163" s="12"/>
      <c r="AL163" s="12"/>
      <c r="AM163" s="13"/>
      <c r="AN163" s="13"/>
      <c r="AO163" s="14"/>
    </row>
    <row r="164" spans="1:41" s="4" customFormat="1" ht="90" x14ac:dyDescent="0.2">
      <c r="A164" s="15">
        <v>152</v>
      </c>
      <c r="B164" s="30" t="s">
        <v>62</v>
      </c>
      <c r="C164" s="33"/>
      <c r="D164" s="20">
        <f>SUM(D165:D168)</f>
        <v>12858.149660000001</v>
      </c>
      <c r="E164" s="20">
        <f t="shared" ref="E164:I164" si="62">SUM(E165:E168)</f>
        <v>12858.149660000001</v>
      </c>
      <c r="F164" s="20">
        <f t="shared" si="62"/>
        <v>0</v>
      </c>
      <c r="G164" s="20">
        <f t="shared" si="62"/>
        <v>0</v>
      </c>
      <c r="H164" s="20">
        <f t="shared" si="62"/>
        <v>0</v>
      </c>
      <c r="I164" s="20">
        <f t="shared" si="62"/>
        <v>0</v>
      </c>
      <c r="J164" s="20">
        <f>SUM(J165:J168)</f>
        <v>0</v>
      </c>
      <c r="K164" s="20">
        <f>SUM(K165:K168)</f>
        <v>0</v>
      </c>
      <c r="L164" s="54"/>
      <c r="M164" s="59"/>
      <c r="N164" s="59"/>
      <c r="AI164" s="12"/>
      <c r="AJ164" s="12"/>
      <c r="AK164" s="12"/>
      <c r="AL164" s="12"/>
      <c r="AM164" s="13"/>
      <c r="AN164" s="13"/>
      <c r="AO164" s="14"/>
    </row>
    <row r="165" spans="1:41" s="4" customFormat="1" ht="15.75" customHeight="1" x14ac:dyDescent="0.2">
      <c r="A165" s="15">
        <v>153</v>
      </c>
      <c r="B165" s="30" t="s">
        <v>26</v>
      </c>
      <c r="C165" s="33"/>
      <c r="D165" s="20">
        <f>SUM(E165:K165)</f>
        <v>0</v>
      </c>
      <c r="E165" s="20">
        <v>0</v>
      </c>
      <c r="F165" s="20">
        <v>0</v>
      </c>
      <c r="G165" s="20">
        <v>0</v>
      </c>
      <c r="H165" s="20">
        <v>0</v>
      </c>
      <c r="I165" s="20">
        <v>0</v>
      </c>
      <c r="J165" s="20">
        <v>0</v>
      </c>
      <c r="K165" s="20">
        <v>0</v>
      </c>
      <c r="L165" s="54"/>
      <c r="M165" s="30"/>
      <c r="N165" s="30"/>
      <c r="AI165" s="12"/>
      <c r="AJ165" s="12"/>
      <c r="AK165" s="12"/>
      <c r="AL165" s="12"/>
      <c r="AM165" s="13"/>
      <c r="AN165" s="13"/>
      <c r="AO165" s="14"/>
    </row>
    <row r="166" spans="1:41" s="4" customFormat="1" ht="15.75" customHeight="1" x14ac:dyDescent="0.2">
      <c r="A166" s="15">
        <v>154</v>
      </c>
      <c r="B166" s="30" t="s">
        <v>27</v>
      </c>
      <c r="C166" s="33"/>
      <c r="D166" s="20">
        <f>SUM(E166:K166)</f>
        <v>9139.5727800000004</v>
      </c>
      <c r="E166" s="20">
        <v>9139.5727800000004</v>
      </c>
      <c r="F166" s="20">
        <v>0</v>
      </c>
      <c r="G166" s="20">
        <v>0</v>
      </c>
      <c r="H166" s="20">
        <v>0</v>
      </c>
      <c r="I166" s="20">
        <v>0</v>
      </c>
      <c r="J166" s="20">
        <v>0</v>
      </c>
      <c r="K166" s="20">
        <v>0</v>
      </c>
      <c r="L166" s="54"/>
      <c r="M166" s="59"/>
      <c r="N166" s="59"/>
      <c r="AI166" s="12"/>
      <c r="AJ166" s="12"/>
      <c r="AK166" s="12"/>
      <c r="AL166" s="12"/>
      <c r="AM166" s="13"/>
      <c r="AN166" s="13"/>
      <c r="AO166" s="14"/>
    </row>
    <row r="167" spans="1:41" s="4" customFormat="1" ht="15.75" customHeight="1" x14ac:dyDescent="0.2">
      <c r="A167" s="15">
        <v>155</v>
      </c>
      <c r="B167" s="30" t="s">
        <v>28</v>
      </c>
      <c r="C167" s="33"/>
      <c r="D167" s="20">
        <f t="shared" ref="D167" si="63">SUM(E167:K167)</f>
        <v>3718.5768800000001</v>
      </c>
      <c r="E167" s="20">
        <v>3718.5768800000001</v>
      </c>
      <c r="F167" s="20">
        <v>0</v>
      </c>
      <c r="G167" s="20">
        <v>0</v>
      </c>
      <c r="H167" s="20">
        <v>0</v>
      </c>
      <c r="I167" s="20">
        <v>0</v>
      </c>
      <c r="J167" s="20">
        <v>0</v>
      </c>
      <c r="K167" s="20">
        <v>0</v>
      </c>
      <c r="L167" s="53"/>
      <c r="M167" s="59"/>
      <c r="N167" s="59"/>
      <c r="AI167" s="12"/>
      <c r="AJ167" s="12"/>
      <c r="AK167" s="12"/>
      <c r="AL167" s="12"/>
      <c r="AM167" s="13"/>
      <c r="AN167" s="13"/>
      <c r="AO167" s="14"/>
    </row>
    <row r="168" spans="1:41" s="4" customFormat="1" ht="30" customHeight="1" x14ac:dyDescent="0.2">
      <c r="A168" s="15">
        <v>156</v>
      </c>
      <c r="B168" s="39" t="s">
        <v>29</v>
      </c>
      <c r="C168" s="39"/>
      <c r="D168" s="20"/>
      <c r="E168" s="20"/>
      <c r="F168" s="20"/>
      <c r="G168" s="20"/>
      <c r="H168" s="20"/>
      <c r="I168" s="20"/>
      <c r="J168" s="20"/>
      <c r="K168" s="20"/>
      <c r="L168" s="54"/>
      <c r="M168" s="39"/>
      <c r="N168" s="39"/>
      <c r="AI168" s="12"/>
      <c r="AJ168" s="12"/>
      <c r="AK168" s="12"/>
      <c r="AL168" s="12"/>
      <c r="AM168" s="13"/>
      <c r="AN168" s="13"/>
      <c r="AO168" s="14"/>
    </row>
    <row r="169" spans="1:41" s="4" customFormat="1" ht="15.75" customHeight="1" x14ac:dyDescent="0.2">
      <c r="A169" s="15">
        <v>157</v>
      </c>
      <c r="B169" s="39" t="s">
        <v>30</v>
      </c>
      <c r="C169" s="40"/>
      <c r="D169" s="20">
        <f t="shared" ref="D169" si="64">SUM(E169:K169)</f>
        <v>0</v>
      </c>
      <c r="E169" s="20">
        <v>0</v>
      </c>
      <c r="F169" s="20">
        <v>0</v>
      </c>
      <c r="G169" s="20">
        <v>0</v>
      </c>
      <c r="H169" s="20">
        <v>0</v>
      </c>
      <c r="I169" s="20">
        <v>0</v>
      </c>
      <c r="J169" s="20">
        <v>0</v>
      </c>
      <c r="K169" s="20">
        <v>0</v>
      </c>
      <c r="L169" s="54"/>
      <c r="M169" s="39"/>
      <c r="N169" s="39"/>
      <c r="AI169" s="12"/>
      <c r="AJ169" s="12"/>
      <c r="AK169" s="12"/>
      <c r="AL169" s="12"/>
      <c r="AM169" s="13"/>
      <c r="AN169" s="13"/>
      <c r="AO169" s="14"/>
    </row>
    <row r="170" spans="1:41" s="4" customFormat="1" ht="45" x14ac:dyDescent="0.2">
      <c r="A170" s="15">
        <v>158</v>
      </c>
      <c r="B170" s="30" t="s">
        <v>89</v>
      </c>
      <c r="C170" s="33"/>
      <c r="D170" s="20">
        <f>SUM(D171:D175)</f>
        <v>0</v>
      </c>
      <c r="E170" s="20">
        <f t="shared" ref="E170:K170" si="65">SUM(E171:E175)</f>
        <v>0</v>
      </c>
      <c r="F170" s="20">
        <f t="shared" si="65"/>
        <v>0</v>
      </c>
      <c r="G170" s="20">
        <f t="shared" si="65"/>
        <v>0</v>
      </c>
      <c r="H170" s="20">
        <f t="shared" si="65"/>
        <v>0</v>
      </c>
      <c r="I170" s="20">
        <f t="shared" si="65"/>
        <v>0</v>
      </c>
      <c r="J170" s="20">
        <f t="shared" si="65"/>
        <v>0</v>
      </c>
      <c r="K170" s="20">
        <f t="shared" si="65"/>
        <v>0</v>
      </c>
      <c r="L170" s="54"/>
      <c r="M170" s="30"/>
      <c r="N170" s="30"/>
      <c r="AI170" s="12"/>
      <c r="AJ170" s="12"/>
      <c r="AK170" s="12"/>
      <c r="AL170" s="12"/>
      <c r="AM170" s="13"/>
      <c r="AN170" s="13"/>
      <c r="AO170" s="14"/>
    </row>
    <row r="171" spans="1:41" s="4" customFormat="1" ht="15.75" customHeight="1" x14ac:dyDescent="0.2">
      <c r="A171" s="15">
        <v>159</v>
      </c>
      <c r="B171" s="30" t="s">
        <v>26</v>
      </c>
      <c r="C171" s="33"/>
      <c r="D171" s="20">
        <f>SUM(E171:K171)</f>
        <v>0</v>
      </c>
      <c r="E171" s="20">
        <v>0</v>
      </c>
      <c r="F171" s="20">
        <v>0</v>
      </c>
      <c r="G171" s="20">
        <v>0</v>
      </c>
      <c r="H171" s="20">
        <v>0</v>
      </c>
      <c r="I171" s="20">
        <v>0</v>
      </c>
      <c r="J171" s="20">
        <v>0</v>
      </c>
      <c r="K171" s="20">
        <v>0</v>
      </c>
      <c r="L171" s="54"/>
      <c r="M171" s="30"/>
      <c r="N171" s="30"/>
      <c r="AI171" s="12"/>
      <c r="AJ171" s="12"/>
      <c r="AK171" s="12"/>
      <c r="AL171" s="12"/>
      <c r="AM171" s="13"/>
      <c r="AN171" s="13"/>
      <c r="AO171" s="14"/>
    </row>
    <row r="172" spans="1:41" s="4" customFormat="1" ht="15.75" customHeight="1" x14ac:dyDescent="0.2">
      <c r="A172" s="15">
        <v>160</v>
      </c>
      <c r="B172" s="30" t="s">
        <v>27</v>
      </c>
      <c r="C172" s="33"/>
      <c r="D172" s="20">
        <f t="shared" ref="D172:D175" si="66">SUM(E172:K172)</f>
        <v>0</v>
      </c>
      <c r="E172" s="20">
        <v>0</v>
      </c>
      <c r="F172" s="20">
        <v>0</v>
      </c>
      <c r="G172" s="20">
        <v>0</v>
      </c>
      <c r="H172" s="20">
        <v>0</v>
      </c>
      <c r="I172" s="20">
        <v>0</v>
      </c>
      <c r="J172" s="20">
        <v>0</v>
      </c>
      <c r="K172" s="20">
        <v>0</v>
      </c>
      <c r="L172" s="54"/>
      <c r="M172" s="30"/>
      <c r="N172" s="30"/>
      <c r="AI172" s="12"/>
      <c r="AJ172" s="12"/>
      <c r="AK172" s="12"/>
      <c r="AL172" s="12"/>
      <c r="AM172" s="13"/>
      <c r="AN172" s="13"/>
      <c r="AO172" s="14"/>
    </row>
    <row r="173" spans="1:41" s="4" customFormat="1" ht="15.75" customHeight="1" x14ac:dyDescent="0.2">
      <c r="A173" s="15">
        <v>161</v>
      </c>
      <c r="B173" s="30" t="s">
        <v>28</v>
      </c>
      <c r="C173" s="33"/>
      <c r="D173" s="20">
        <f t="shared" si="66"/>
        <v>0</v>
      </c>
      <c r="E173" s="20">
        <v>0</v>
      </c>
      <c r="F173" s="20">
        <v>0</v>
      </c>
      <c r="G173" s="20">
        <v>0</v>
      </c>
      <c r="H173" s="20">
        <v>0</v>
      </c>
      <c r="I173" s="20">
        <v>0</v>
      </c>
      <c r="J173" s="20">
        <v>0</v>
      </c>
      <c r="K173" s="20">
        <v>0</v>
      </c>
      <c r="L173" s="54"/>
      <c r="M173" s="30"/>
      <c r="N173" s="30"/>
      <c r="AI173" s="12"/>
      <c r="AJ173" s="12"/>
      <c r="AK173" s="12"/>
      <c r="AL173" s="12"/>
      <c r="AM173" s="13"/>
      <c r="AN173" s="13"/>
      <c r="AO173" s="14"/>
    </row>
    <row r="174" spans="1:41" s="4" customFormat="1" ht="30" customHeight="1" x14ac:dyDescent="0.2">
      <c r="A174" s="15">
        <v>162</v>
      </c>
      <c r="B174" s="39" t="s">
        <v>29</v>
      </c>
      <c r="C174" s="39"/>
      <c r="D174" s="20"/>
      <c r="E174" s="20"/>
      <c r="F174" s="20"/>
      <c r="G174" s="20"/>
      <c r="H174" s="20"/>
      <c r="I174" s="20"/>
      <c r="J174" s="20"/>
      <c r="K174" s="20"/>
      <c r="L174" s="54"/>
      <c r="M174" s="39"/>
      <c r="N174" s="39"/>
      <c r="AI174" s="12"/>
      <c r="AJ174" s="12"/>
      <c r="AK174" s="12"/>
      <c r="AL174" s="12"/>
      <c r="AM174" s="13"/>
      <c r="AN174" s="13"/>
      <c r="AO174" s="14"/>
    </row>
    <row r="175" spans="1:41" s="4" customFormat="1" ht="15.75" customHeight="1" x14ac:dyDescent="0.2">
      <c r="A175" s="15">
        <v>163</v>
      </c>
      <c r="B175" s="30" t="s">
        <v>30</v>
      </c>
      <c r="C175" s="33"/>
      <c r="D175" s="20">
        <f t="shared" si="66"/>
        <v>0</v>
      </c>
      <c r="E175" s="20">
        <v>0</v>
      </c>
      <c r="F175" s="20">
        <v>0</v>
      </c>
      <c r="G175" s="20">
        <v>0</v>
      </c>
      <c r="H175" s="20">
        <v>0</v>
      </c>
      <c r="I175" s="20">
        <v>0</v>
      </c>
      <c r="J175" s="20">
        <v>0</v>
      </c>
      <c r="K175" s="20">
        <v>0</v>
      </c>
      <c r="L175" s="54"/>
      <c r="M175" s="30"/>
      <c r="N175" s="30"/>
      <c r="AI175" s="12"/>
      <c r="AJ175" s="12"/>
      <c r="AK175" s="12"/>
      <c r="AL175" s="12"/>
      <c r="AM175" s="13"/>
      <c r="AN175" s="13"/>
      <c r="AO175" s="14"/>
    </row>
    <row r="176" spans="1:41" s="4" customFormat="1" ht="45" x14ac:dyDescent="0.2">
      <c r="A176" s="15">
        <v>164</v>
      </c>
      <c r="B176" s="30" t="s">
        <v>90</v>
      </c>
      <c r="C176" s="33"/>
      <c r="D176" s="20">
        <f>SUM(D177:D181)</f>
        <v>0</v>
      </c>
      <c r="E176" s="20">
        <f t="shared" ref="E176:K176" si="67">SUM(E177:E181)</f>
        <v>0</v>
      </c>
      <c r="F176" s="20">
        <f t="shared" si="67"/>
        <v>0</v>
      </c>
      <c r="G176" s="20">
        <f t="shared" si="67"/>
        <v>0</v>
      </c>
      <c r="H176" s="20">
        <f t="shared" si="67"/>
        <v>0</v>
      </c>
      <c r="I176" s="20">
        <f t="shared" si="67"/>
        <v>0</v>
      </c>
      <c r="J176" s="20">
        <f t="shared" si="67"/>
        <v>0</v>
      </c>
      <c r="K176" s="20">
        <f t="shared" si="67"/>
        <v>0</v>
      </c>
      <c r="L176" s="54"/>
      <c r="M176" s="30"/>
      <c r="N176" s="30"/>
      <c r="AI176" s="12"/>
      <c r="AJ176" s="12"/>
      <c r="AK176" s="12"/>
      <c r="AL176" s="12"/>
      <c r="AM176" s="13"/>
      <c r="AN176" s="13"/>
      <c r="AO176" s="14"/>
    </row>
    <row r="177" spans="1:41" s="4" customFormat="1" ht="15.75" customHeight="1" x14ac:dyDescent="0.2">
      <c r="A177" s="15">
        <v>165</v>
      </c>
      <c r="B177" s="30" t="s">
        <v>26</v>
      </c>
      <c r="C177" s="33"/>
      <c r="D177" s="20">
        <f>SUM(E177:K177)</f>
        <v>0</v>
      </c>
      <c r="E177" s="20">
        <v>0</v>
      </c>
      <c r="F177" s="20">
        <v>0</v>
      </c>
      <c r="G177" s="20">
        <v>0</v>
      </c>
      <c r="H177" s="20">
        <v>0</v>
      </c>
      <c r="I177" s="20">
        <v>0</v>
      </c>
      <c r="J177" s="20">
        <v>0</v>
      </c>
      <c r="K177" s="20">
        <v>0</v>
      </c>
      <c r="L177" s="54"/>
      <c r="M177" s="30"/>
      <c r="N177" s="30"/>
      <c r="AI177" s="12"/>
      <c r="AJ177" s="12"/>
      <c r="AK177" s="12"/>
      <c r="AL177" s="12"/>
      <c r="AM177" s="13"/>
      <c r="AN177" s="13"/>
      <c r="AO177" s="14"/>
    </row>
    <row r="178" spans="1:41" s="4" customFormat="1" ht="15.75" customHeight="1" x14ac:dyDescent="0.2">
      <c r="A178" s="15">
        <v>166</v>
      </c>
      <c r="B178" s="30" t="s">
        <v>27</v>
      </c>
      <c r="C178" s="33"/>
      <c r="D178" s="20">
        <f>SUM(E178:K178)</f>
        <v>0</v>
      </c>
      <c r="E178" s="20">
        <v>0</v>
      </c>
      <c r="F178" s="20">
        <v>0</v>
      </c>
      <c r="G178" s="20">
        <v>0</v>
      </c>
      <c r="H178" s="20">
        <v>0</v>
      </c>
      <c r="I178" s="20">
        <v>0</v>
      </c>
      <c r="J178" s="20">
        <v>0</v>
      </c>
      <c r="K178" s="20">
        <v>0</v>
      </c>
      <c r="L178" s="54"/>
      <c r="M178" s="30"/>
      <c r="N178" s="30"/>
      <c r="AI178" s="12"/>
      <c r="AJ178" s="12"/>
      <c r="AK178" s="12"/>
      <c r="AL178" s="12"/>
      <c r="AM178" s="13"/>
      <c r="AN178" s="13"/>
      <c r="AO178" s="14"/>
    </row>
    <row r="179" spans="1:41" s="4" customFormat="1" ht="15.75" customHeight="1" x14ac:dyDescent="0.2">
      <c r="A179" s="15">
        <v>167</v>
      </c>
      <c r="B179" s="30" t="s">
        <v>28</v>
      </c>
      <c r="C179" s="33"/>
      <c r="D179" s="20">
        <f>SUM(E179:K179)</f>
        <v>0</v>
      </c>
      <c r="E179" s="20">
        <v>0</v>
      </c>
      <c r="F179" s="20">
        <v>0</v>
      </c>
      <c r="G179" s="20">
        <v>0</v>
      </c>
      <c r="H179" s="20">
        <v>0</v>
      </c>
      <c r="I179" s="20">
        <v>0</v>
      </c>
      <c r="J179" s="20">
        <v>0</v>
      </c>
      <c r="K179" s="20">
        <v>0</v>
      </c>
      <c r="L179" s="54"/>
      <c r="M179" s="30"/>
      <c r="N179" s="30"/>
      <c r="AI179" s="12"/>
      <c r="AJ179" s="12"/>
      <c r="AK179" s="12"/>
      <c r="AL179" s="12"/>
      <c r="AM179" s="13"/>
      <c r="AN179" s="13"/>
      <c r="AO179" s="14"/>
    </row>
    <row r="180" spans="1:41" s="4" customFormat="1" ht="30" customHeight="1" x14ac:dyDescent="0.2">
      <c r="A180" s="15">
        <v>168</v>
      </c>
      <c r="B180" s="39" t="s">
        <v>29</v>
      </c>
      <c r="C180" s="39"/>
      <c r="D180" s="20"/>
      <c r="E180" s="20"/>
      <c r="F180" s="20"/>
      <c r="G180" s="20"/>
      <c r="H180" s="20"/>
      <c r="I180" s="20"/>
      <c r="J180" s="20"/>
      <c r="K180" s="20"/>
      <c r="L180" s="54"/>
      <c r="M180" s="39"/>
      <c r="N180" s="39"/>
      <c r="AI180" s="12"/>
      <c r="AJ180" s="12"/>
      <c r="AK180" s="12"/>
      <c r="AL180" s="12"/>
      <c r="AM180" s="13"/>
      <c r="AN180" s="13"/>
      <c r="AO180" s="14"/>
    </row>
    <row r="181" spans="1:41" s="4" customFormat="1" ht="15.75" customHeight="1" x14ac:dyDescent="0.2">
      <c r="A181" s="15">
        <v>169</v>
      </c>
      <c r="B181" s="30" t="s">
        <v>30</v>
      </c>
      <c r="C181" s="33"/>
      <c r="D181" s="20">
        <f>SUM(E181:K181)</f>
        <v>0</v>
      </c>
      <c r="E181" s="20">
        <v>0</v>
      </c>
      <c r="F181" s="20">
        <v>0</v>
      </c>
      <c r="G181" s="20">
        <v>0</v>
      </c>
      <c r="H181" s="20">
        <v>0</v>
      </c>
      <c r="I181" s="20">
        <v>0</v>
      </c>
      <c r="J181" s="20">
        <v>0</v>
      </c>
      <c r="K181" s="20">
        <v>0</v>
      </c>
      <c r="L181" s="54"/>
      <c r="M181" s="30"/>
      <c r="N181" s="30"/>
      <c r="AI181" s="12"/>
      <c r="AJ181" s="12"/>
      <c r="AK181" s="12"/>
      <c r="AL181" s="12"/>
      <c r="AM181" s="13"/>
      <c r="AN181" s="13"/>
      <c r="AO181" s="14"/>
    </row>
    <row r="182" spans="1:41" s="4" customFormat="1" ht="75" x14ac:dyDescent="0.2">
      <c r="A182" s="15">
        <v>170</v>
      </c>
      <c r="B182" s="30" t="s">
        <v>61</v>
      </c>
      <c r="C182" s="33"/>
      <c r="D182" s="20">
        <f>SUM(D183:D187)-D186</f>
        <v>22993.612799999999</v>
      </c>
      <c r="E182" s="20">
        <f t="shared" ref="E182:K182" si="68">SUM(E183:E187)</f>
        <v>0</v>
      </c>
      <c r="F182" s="20">
        <f>SUM(F183:F187)-F186</f>
        <v>22993.612799999999</v>
      </c>
      <c r="G182" s="20">
        <f t="shared" si="68"/>
        <v>0</v>
      </c>
      <c r="H182" s="20">
        <f t="shared" si="68"/>
        <v>0</v>
      </c>
      <c r="I182" s="20">
        <f t="shared" si="68"/>
        <v>0</v>
      </c>
      <c r="J182" s="20">
        <f t="shared" si="68"/>
        <v>0</v>
      </c>
      <c r="K182" s="20">
        <f t="shared" si="68"/>
        <v>0</v>
      </c>
      <c r="L182" s="54"/>
      <c r="M182" s="30"/>
      <c r="N182" s="30"/>
      <c r="AI182" s="12"/>
      <c r="AJ182" s="12"/>
      <c r="AK182" s="12"/>
      <c r="AL182" s="12"/>
      <c r="AM182" s="13"/>
      <c r="AN182" s="13"/>
      <c r="AO182" s="14"/>
    </row>
    <row r="183" spans="1:41" s="4" customFormat="1" ht="15.75" customHeight="1" x14ac:dyDescent="0.2">
      <c r="A183" s="15">
        <v>171</v>
      </c>
      <c r="B183" s="30" t="s">
        <v>26</v>
      </c>
      <c r="C183" s="33"/>
      <c r="D183" s="20">
        <f>SUM(E183:K183)</f>
        <v>0</v>
      </c>
      <c r="E183" s="20">
        <v>0</v>
      </c>
      <c r="F183" s="20">
        <v>0</v>
      </c>
      <c r="G183" s="20">
        <v>0</v>
      </c>
      <c r="H183" s="20">
        <v>0</v>
      </c>
      <c r="I183" s="20">
        <v>0</v>
      </c>
      <c r="J183" s="20">
        <v>0</v>
      </c>
      <c r="K183" s="20">
        <v>0</v>
      </c>
      <c r="L183" s="54"/>
      <c r="M183" s="30"/>
      <c r="N183" s="30"/>
      <c r="AI183" s="12"/>
      <c r="AJ183" s="12"/>
      <c r="AK183" s="12"/>
      <c r="AL183" s="12"/>
      <c r="AM183" s="13"/>
      <c r="AN183" s="13"/>
      <c r="AO183" s="14"/>
    </row>
    <row r="184" spans="1:41" s="4" customFormat="1" ht="15.75" customHeight="1" x14ac:dyDescent="0.2">
      <c r="A184" s="15">
        <v>172</v>
      </c>
      <c r="B184" s="30" t="s">
        <v>27</v>
      </c>
      <c r="C184" s="33"/>
      <c r="D184" s="20">
        <f t="shared" ref="D184:D187" si="69">SUM(E184:K184)</f>
        <v>19185.5</v>
      </c>
      <c r="E184" s="20">
        <v>0</v>
      </c>
      <c r="F184" s="20">
        <v>19185.5</v>
      </c>
      <c r="G184" s="20">
        <v>0</v>
      </c>
      <c r="H184" s="20">
        <v>0</v>
      </c>
      <c r="I184" s="20">
        <v>0</v>
      </c>
      <c r="J184" s="20">
        <v>0</v>
      </c>
      <c r="K184" s="20">
        <v>0</v>
      </c>
      <c r="L184" s="54"/>
      <c r="M184" s="30"/>
      <c r="N184" s="30"/>
      <c r="AI184" s="12"/>
      <c r="AJ184" s="12"/>
      <c r="AK184" s="12"/>
      <c r="AL184" s="12"/>
      <c r="AM184" s="13"/>
      <c r="AN184" s="13"/>
      <c r="AO184" s="14"/>
    </row>
    <row r="185" spans="1:41" s="4" customFormat="1" ht="15.75" customHeight="1" x14ac:dyDescent="0.2">
      <c r="A185" s="15">
        <v>173</v>
      </c>
      <c r="B185" s="30" t="s">
        <v>28</v>
      </c>
      <c r="C185" s="33"/>
      <c r="D185" s="20">
        <f t="shared" si="69"/>
        <v>3808.1127999999999</v>
      </c>
      <c r="E185" s="20">
        <v>0</v>
      </c>
      <c r="F185" s="20">
        <f>2844.0097+964.1031</f>
        <v>3808.1127999999999</v>
      </c>
      <c r="G185" s="20">
        <v>0</v>
      </c>
      <c r="H185" s="20">
        <v>0</v>
      </c>
      <c r="I185" s="20">
        <v>0</v>
      </c>
      <c r="J185" s="20">
        <v>0</v>
      </c>
      <c r="K185" s="20">
        <v>0</v>
      </c>
      <c r="L185" s="54"/>
      <c r="M185" s="30"/>
      <c r="N185" s="30"/>
      <c r="AI185" s="12"/>
      <c r="AJ185" s="12"/>
      <c r="AK185" s="12"/>
      <c r="AL185" s="12"/>
      <c r="AM185" s="13"/>
      <c r="AN185" s="13"/>
      <c r="AO185" s="14"/>
    </row>
    <row r="186" spans="1:41" s="4" customFormat="1" ht="32.25" customHeight="1" x14ac:dyDescent="0.2">
      <c r="A186" s="15">
        <v>174</v>
      </c>
      <c r="B186" s="39" t="s">
        <v>29</v>
      </c>
      <c r="C186" s="33"/>
      <c r="D186" s="20">
        <f t="shared" si="69"/>
        <v>2844.0097000000001</v>
      </c>
      <c r="E186" s="20"/>
      <c r="F186" s="20">
        <v>2844.0097000000001</v>
      </c>
      <c r="G186" s="20"/>
      <c r="H186" s="20"/>
      <c r="I186" s="20"/>
      <c r="J186" s="20"/>
      <c r="K186" s="20"/>
      <c r="L186" s="54"/>
      <c r="M186" s="30"/>
      <c r="N186" s="30"/>
      <c r="AI186" s="12"/>
      <c r="AJ186" s="12"/>
      <c r="AK186" s="12"/>
      <c r="AL186" s="12"/>
      <c r="AM186" s="13"/>
      <c r="AN186" s="13"/>
      <c r="AO186" s="14"/>
    </row>
    <row r="187" spans="1:41" s="4" customFormat="1" ht="15.75" customHeight="1" x14ac:dyDescent="0.2">
      <c r="A187" s="15">
        <v>175</v>
      </c>
      <c r="B187" s="30" t="s">
        <v>30</v>
      </c>
      <c r="C187" s="33"/>
      <c r="D187" s="20">
        <f t="shared" si="69"/>
        <v>0</v>
      </c>
      <c r="E187" s="20">
        <v>0</v>
      </c>
      <c r="F187" s="20">
        <v>0</v>
      </c>
      <c r="G187" s="20">
        <v>0</v>
      </c>
      <c r="H187" s="20">
        <v>0</v>
      </c>
      <c r="I187" s="20">
        <v>0</v>
      </c>
      <c r="J187" s="20">
        <v>0</v>
      </c>
      <c r="K187" s="20">
        <v>0</v>
      </c>
      <c r="L187" s="54"/>
      <c r="M187" s="30"/>
      <c r="N187" s="30"/>
      <c r="AI187" s="12"/>
      <c r="AJ187" s="12"/>
      <c r="AK187" s="12"/>
      <c r="AL187" s="12"/>
      <c r="AM187" s="13"/>
      <c r="AN187" s="13"/>
      <c r="AO187" s="14"/>
    </row>
    <row r="188" spans="1:41" s="4" customFormat="1" ht="60" x14ac:dyDescent="0.2">
      <c r="A188" s="15">
        <v>176</v>
      </c>
      <c r="B188" s="30" t="s">
        <v>91</v>
      </c>
      <c r="C188" s="33"/>
      <c r="D188" s="20">
        <f>SUM(D189:D193)</f>
        <v>0</v>
      </c>
      <c r="E188" s="20">
        <f t="shared" ref="E188:K188" si="70">SUM(E189:E193)</f>
        <v>0</v>
      </c>
      <c r="F188" s="20">
        <f t="shared" si="70"/>
        <v>0</v>
      </c>
      <c r="G188" s="20">
        <f t="shared" si="70"/>
        <v>0</v>
      </c>
      <c r="H188" s="20">
        <f t="shared" si="70"/>
        <v>0</v>
      </c>
      <c r="I188" s="20">
        <f t="shared" si="70"/>
        <v>0</v>
      </c>
      <c r="J188" s="20">
        <f t="shared" si="70"/>
        <v>0</v>
      </c>
      <c r="K188" s="20">
        <f t="shared" si="70"/>
        <v>0</v>
      </c>
      <c r="L188" s="54"/>
      <c r="M188" s="30"/>
      <c r="N188" s="30"/>
      <c r="AI188" s="12"/>
      <c r="AJ188" s="12"/>
      <c r="AK188" s="12"/>
      <c r="AL188" s="12"/>
      <c r="AM188" s="13"/>
      <c r="AN188" s="13"/>
      <c r="AO188" s="14"/>
    </row>
    <row r="189" spans="1:41" s="4" customFormat="1" ht="15.75" customHeight="1" x14ac:dyDescent="0.2">
      <c r="A189" s="15">
        <v>177</v>
      </c>
      <c r="B189" s="30" t="s">
        <v>26</v>
      </c>
      <c r="C189" s="33"/>
      <c r="D189" s="20">
        <f>SUM(E189:K189)</f>
        <v>0</v>
      </c>
      <c r="E189" s="20">
        <v>0</v>
      </c>
      <c r="F189" s="20">
        <v>0</v>
      </c>
      <c r="G189" s="20">
        <v>0</v>
      </c>
      <c r="H189" s="20">
        <v>0</v>
      </c>
      <c r="I189" s="20">
        <v>0</v>
      </c>
      <c r="J189" s="20">
        <v>0</v>
      </c>
      <c r="K189" s="20">
        <v>0</v>
      </c>
      <c r="L189" s="54"/>
      <c r="M189" s="30"/>
      <c r="N189" s="30"/>
      <c r="AI189" s="12"/>
      <c r="AJ189" s="12"/>
      <c r="AK189" s="12"/>
      <c r="AL189" s="12"/>
      <c r="AM189" s="13"/>
      <c r="AN189" s="13"/>
      <c r="AO189" s="14"/>
    </row>
    <row r="190" spans="1:41" s="4" customFormat="1" ht="15.75" customHeight="1" x14ac:dyDescent="0.2">
      <c r="A190" s="15">
        <v>178</v>
      </c>
      <c r="B190" s="30" t="s">
        <v>27</v>
      </c>
      <c r="C190" s="33"/>
      <c r="D190" s="20">
        <f t="shared" ref="D190:D193" si="71">SUM(E190:K190)</f>
        <v>0</v>
      </c>
      <c r="E190" s="20">
        <v>0</v>
      </c>
      <c r="F190" s="20">
        <v>0</v>
      </c>
      <c r="G190" s="20">
        <v>0</v>
      </c>
      <c r="H190" s="20">
        <v>0</v>
      </c>
      <c r="I190" s="20">
        <v>0</v>
      </c>
      <c r="J190" s="20">
        <v>0</v>
      </c>
      <c r="K190" s="20">
        <v>0</v>
      </c>
      <c r="L190" s="54"/>
      <c r="M190" s="30"/>
      <c r="N190" s="30"/>
      <c r="AI190" s="12"/>
      <c r="AJ190" s="12"/>
      <c r="AK190" s="12"/>
      <c r="AL190" s="12"/>
      <c r="AM190" s="13"/>
      <c r="AN190" s="13"/>
      <c r="AO190" s="14"/>
    </row>
    <row r="191" spans="1:41" s="4" customFormat="1" ht="15.75" customHeight="1" x14ac:dyDescent="0.2">
      <c r="A191" s="15">
        <v>179</v>
      </c>
      <c r="B191" s="30" t="s">
        <v>28</v>
      </c>
      <c r="C191" s="33"/>
      <c r="D191" s="20">
        <f>SUM(E191:K191)</f>
        <v>0</v>
      </c>
      <c r="E191" s="20">
        <v>0</v>
      </c>
      <c r="F191" s="20">
        <v>0</v>
      </c>
      <c r="G191" s="20">
        <v>0</v>
      </c>
      <c r="H191" s="20">
        <v>0</v>
      </c>
      <c r="I191" s="20">
        <v>0</v>
      </c>
      <c r="J191" s="20">
        <v>0</v>
      </c>
      <c r="K191" s="20">
        <v>0</v>
      </c>
      <c r="L191" s="54"/>
      <c r="M191" s="30"/>
      <c r="N191" s="30"/>
      <c r="AI191" s="12"/>
      <c r="AJ191" s="12"/>
      <c r="AK191" s="12"/>
      <c r="AL191" s="12"/>
      <c r="AM191" s="13"/>
      <c r="AN191" s="13"/>
      <c r="AO191" s="14"/>
    </row>
    <row r="192" spans="1:41" s="4" customFormat="1" ht="30" customHeight="1" x14ac:dyDescent="0.2">
      <c r="A192" s="15">
        <v>180</v>
      </c>
      <c r="B192" s="39" t="s">
        <v>29</v>
      </c>
      <c r="C192" s="39"/>
      <c r="D192" s="20"/>
      <c r="E192" s="20"/>
      <c r="F192" s="20"/>
      <c r="G192" s="20"/>
      <c r="H192" s="20"/>
      <c r="I192" s="20"/>
      <c r="J192" s="20"/>
      <c r="K192" s="20"/>
      <c r="L192" s="54"/>
      <c r="M192" s="39"/>
      <c r="N192" s="39"/>
      <c r="AI192" s="12"/>
      <c r="AJ192" s="12"/>
      <c r="AK192" s="12"/>
      <c r="AL192" s="12"/>
      <c r="AM192" s="13"/>
      <c r="AN192" s="13"/>
      <c r="AO192" s="14"/>
    </row>
    <row r="193" spans="1:41" s="4" customFormat="1" ht="15.75" customHeight="1" x14ac:dyDescent="0.2">
      <c r="A193" s="15">
        <v>181</v>
      </c>
      <c r="B193" s="30" t="s">
        <v>30</v>
      </c>
      <c r="C193" s="33"/>
      <c r="D193" s="20">
        <f t="shared" si="71"/>
        <v>0</v>
      </c>
      <c r="E193" s="20">
        <v>0</v>
      </c>
      <c r="F193" s="20">
        <v>0</v>
      </c>
      <c r="G193" s="20">
        <v>0</v>
      </c>
      <c r="H193" s="20">
        <v>0</v>
      </c>
      <c r="I193" s="20">
        <v>0</v>
      </c>
      <c r="J193" s="20">
        <v>0</v>
      </c>
      <c r="K193" s="20">
        <v>0</v>
      </c>
      <c r="L193" s="54"/>
      <c r="M193" s="30"/>
      <c r="N193" s="30"/>
      <c r="AI193" s="12"/>
      <c r="AJ193" s="12"/>
      <c r="AK193" s="12"/>
      <c r="AL193" s="12"/>
      <c r="AM193" s="13"/>
      <c r="AN193" s="13"/>
      <c r="AO193" s="14"/>
    </row>
    <row r="194" spans="1:41" s="4" customFormat="1" ht="105" customHeight="1" x14ac:dyDescent="0.2">
      <c r="A194" s="15">
        <v>182</v>
      </c>
      <c r="B194" s="30" t="s">
        <v>39</v>
      </c>
      <c r="C194" s="17" t="s">
        <v>35</v>
      </c>
      <c r="D194" s="20">
        <f>SUM(D195:D199)</f>
        <v>7070.22</v>
      </c>
      <c r="E194" s="20">
        <f t="shared" ref="E194:K194" si="72">SUM(E195:E199)</f>
        <v>1475.98</v>
      </c>
      <c r="F194" s="20">
        <f t="shared" si="72"/>
        <v>1879.69</v>
      </c>
      <c r="G194" s="20">
        <f t="shared" si="72"/>
        <v>2690.55</v>
      </c>
      <c r="H194" s="20">
        <f t="shared" si="72"/>
        <v>724</v>
      </c>
      <c r="I194" s="20">
        <f t="shared" si="72"/>
        <v>300</v>
      </c>
      <c r="J194" s="20">
        <f t="shared" si="72"/>
        <v>0</v>
      </c>
      <c r="K194" s="20">
        <f t="shared" si="72"/>
        <v>0</v>
      </c>
      <c r="L194" s="54" t="s">
        <v>40</v>
      </c>
      <c r="M194" s="59"/>
      <c r="N194" s="59"/>
      <c r="AI194" s="12"/>
      <c r="AJ194" s="12"/>
      <c r="AK194" s="12"/>
      <c r="AL194" s="12"/>
      <c r="AM194" s="13"/>
      <c r="AN194" s="13"/>
      <c r="AO194" s="14"/>
    </row>
    <row r="195" spans="1:41" s="4" customFormat="1" ht="15.75" customHeight="1" x14ac:dyDescent="0.2">
      <c r="A195" s="15">
        <v>183</v>
      </c>
      <c r="B195" s="30" t="s">
        <v>26</v>
      </c>
      <c r="C195" s="33"/>
      <c r="D195" s="20">
        <f>SUM(E195:K195)</f>
        <v>0</v>
      </c>
      <c r="E195" s="20">
        <v>0</v>
      </c>
      <c r="F195" s="20">
        <v>0</v>
      </c>
      <c r="G195" s="20">
        <v>0</v>
      </c>
      <c r="H195" s="20">
        <v>0</v>
      </c>
      <c r="I195" s="20">
        <v>0</v>
      </c>
      <c r="J195" s="20">
        <v>0</v>
      </c>
      <c r="K195" s="20">
        <v>0</v>
      </c>
      <c r="L195" s="54"/>
      <c r="M195" s="30"/>
      <c r="N195" s="30"/>
      <c r="AI195" s="12"/>
      <c r="AJ195" s="12"/>
      <c r="AK195" s="12"/>
      <c r="AL195" s="12"/>
      <c r="AM195" s="13"/>
      <c r="AN195" s="13"/>
      <c r="AO195" s="14"/>
    </row>
    <row r="196" spans="1:41" s="4" customFormat="1" ht="15.75" customHeight="1" x14ac:dyDescent="0.2">
      <c r="A196" s="15">
        <v>184</v>
      </c>
      <c r="B196" s="30" t="s">
        <v>27</v>
      </c>
      <c r="C196" s="33"/>
      <c r="D196" s="20">
        <f t="shared" ref="D196:D199" si="73">SUM(E196:K196)</f>
        <v>0</v>
      </c>
      <c r="E196" s="20">
        <v>0</v>
      </c>
      <c r="F196" s="20">
        <v>0</v>
      </c>
      <c r="G196" s="20">
        <v>0</v>
      </c>
      <c r="H196" s="20">
        <v>0</v>
      </c>
      <c r="I196" s="20">
        <v>0</v>
      </c>
      <c r="J196" s="20">
        <v>0</v>
      </c>
      <c r="K196" s="20">
        <v>0</v>
      </c>
      <c r="L196" s="54"/>
      <c r="M196" s="30"/>
      <c r="N196" s="30"/>
      <c r="AI196" s="12"/>
      <c r="AJ196" s="12"/>
      <c r="AK196" s="12"/>
      <c r="AL196" s="12"/>
      <c r="AM196" s="13"/>
      <c r="AN196" s="13"/>
      <c r="AO196" s="14"/>
    </row>
    <row r="197" spans="1:41" s="4" customFormat="1" ht="15.75" customHeight="1" x14ac:dyDescent="0.2">
      <c r="A197" s="15">
        <v>185</v>
      </c>
      <c r="B197" s="30" t="s">
        <v>28</v>
      </c>
      <c r="C197" s="33"/>
      <c r="D197" s="20">
        <f t="shared" si="73"/>
        <v>7070.22</v>
      </c>
      <c r="E197" s="20">
        <v>1475.98</v>
      </c>
      <c r="F197" s="20">
        <v>1879.69</v>
      </c>
      <c r="G197" s="20">
        <v>2690.55</v>
      </c>
      <c r="H197" s="20">
        <v>724</v>
      </c>
      <c r="I197" s="20">
        <v>300</v>
      </c>
      <c r="J197" s="20">
        <v>0</v>
      </c>
      <c r="K197" s="20">
        <v>0</v>
      </c>
      <c r="L197" s="54"/>
      <c r="M197" s="59"/>
      <c r="N197" s="59"/>
      <c r="AI197" s="12"/>
      <c r="AJ197" s="12"/>
      <c r="AK197" s="12"/>
      <c r="AL197" s="12"/>
      <c r="AM197" s="13"/>
      <c r="AN197" s="13"/>
      <c r="AO197" s="14"/>
    </row>
    <row r="198" spans="1:41" s="4" customFormat="1" ht="30" customHeight="1" x14ac:dyDescent="0.2">
      <c r="A198" s="15">
        <v>186</v>
      </c>
      <c r="B198" s="39" t="s">
        <v>29</v>
      </c>
      <c r="C198" s="39"/>
      <c r="D198" s="20"/>
      <c r="E198" s="20"/>
      <c r="F198" s="20"/>
      <c r="G198" s="20"/>
      <c r="H198" s="20"/>
      <c r="I198" s="20"/>
      <c r="J198" s="20"/>
      <c r="K198" s="20"/>
      <c r="L198" s="54"/>
      <c r="M198" s="39"/>
      <c r="N198" s="39"/>
      <c r="AI198" s="12"/>
      <c r="AJ198" s="12"/>
      <c r="AK198" s="12"/>
      <c r="AL198" s="12"/>
      <c r="AM198" s="13"/>
      <c r="AN198" s="13"/>
      <c r="AO198" s="14"/>
    </row>
    <row r="199" spans="1:41" s="4" customFormat="1" ht="15.75" customHeight="1" x14ac:dyDescent="0.2">
      <c r="A199" s="15">
        <v>187</v>
      </c>
      <c r="B199" s="30" t="s">
        <v>30</v>
      </c>
      <c r="C199" s="33"/>
      <c r="D199" s="20">
        <f t="shared" si="73"/>
        <v>0</v>
      </c>
      <c r="E199" s="20">
        <v>0</v>
      </c>
      <c r="F199" s="20">
        <v>0</v>
      </c>
      <c r="G199" s="20">
        <v>0</v>
      </c>
      <c r="H199" s="20">
        <v>0</v>
      </c>
      <c r="I199" s="20">
        <v>0</v>
      </c>
      <c r="J199" s="20">
        <v>0</v>
      </c>
      <c r="K199" s="20">
        <v>0</v>
      </c>
      <c r="L199" s="54"/>
      <c r="M199" s="59"/>
      <c r="N199" s="59"/>
      <c r="AI199" s="12"/>
      <c r="AJ199" s="12"/>
      <c r="AK199" s="12"/>
      <c r="AL199" s="12"/>
      <c r="AM199" s="13"/>
      <c r="AN199" s="13"/>
      <c r="AO199" s="14"/>
    </row>
    <row r="200" spans="1:41" s="4" customFormat="1" ht="60" x14ac:dyDescent="0.2">
      <c r="A200" s="15">
        <v>188</v>
      </c>
      <c r="B200" s="30" t="s">
        <v>92</v>
      </c>
      <c r="C200" s="17" t="s">
        <v>35</v>
      </c>
      <c r="D200" s="20">
        <f>SUM(D201:D205)</f>
        <v>133444.95000000001</v>
      </c>
      <c r="E200" s="20">
        <f t="shared" ref="E200:K200" si="74">SUM(E201:E205)</f>
        <v>9850.5499999999993</v>
      </c>
      <c r="F200" s="20">
        <f>SUM(F201:F205)</f>
        <v>15740.04</v>
      </c>
      <c r="G200" s="20">
        <f t="shared" si="74"/>
        <v>18875.41</v>
      </c>
      <c r="H200" s="20">
        <f t="shared" si="74"/>
        <v>22131.11</v>
      </c>
      <c r="I200" s="20">
        <f t="shared" si="74"/>
        <v>21414.61</v>
      </c>
      <c r="J200" s="20">
        <f t="shared" si="74"/>
        <v>22271.19</v>
      </c>
      <c r="K200" s="20">
        <f t="shared" si="74"/>
        <v>23162.04</v>
      </c>
      <c r="L200" s="54" t="s">
        <v>41</v>
      </c>
      <c r="M200" s="59"/>
      <c r="N200" s="59"/>
      <c r="AI200" s="12" t="s">
        <v>42</v>
      </c>
      <c r="AJ200" s="12"/>
      <c r="AK200" s="12"/>
      <c r="AL200" s="12"/>
      <c r="AM200" s="13"/>
      <c r="AN200" s="13"/>
      <c r="AO200" s="14"/>
    </row>
    <row r="201" spans="1:41" s="4" customFormat="1" ht="15.75" customHeight="1" x14ac:dyDescent="0.2">
      <c r="A201" s="15">
        <v>189</v>
      </c>
      <c r="B201" s="30" t="s">
        <v>26</v>
      </c>
      <c r="C201" s="33"/>
      <c r="D201" s="20">
        <f>SUM(E201:K201)</f>
        <v>0</v>
      </c>
      <c r="E201" s="20">
        <v>0</v>
      </c>
      <c r="F201" s="20">
        <v>0</v>
      </c>
      <c r="G201" s="20">
        <v>0</v>
      </c>
      <c r="H201" s="20">
        <v>0</v>
      </c>
      <c r="I201" s="20">
        <v>0</v>
      </c>
      <c r="J201" s="20">
        <v>0</v>
      </c>
      <c r="K201" s="20">
        <v>0</v>
      </c>
      <c r="L201" s="54"/>
      <c r="M201" s="30"/>
      <c r="N201" s="30"/>
      <c r="AI201" s="12"/>
      <c r="AJ201" s="12"/>
      <c r="AK201" s="12"/>
      <c r="AL201" s="12"/>
      <c r="AM201" s="13"/>
      <c r="AN201" s="13"/>
      <c r="AO201" s="14"/>
    </row>
    <row r="202" spans="1:41" s="4" customFormat="1" ht="15.75" customHeight="1" x14ac:dyDescent="0.2">
      <c r="A202" s="15">
        <v>190</v>
      </c>
      <c r="B202" s="30" t="s">
        <v>27</v>
      </c>
      <c r="C202" s="33"/>
      <c r="D202" s="20">
        <f t="shared" ref="D202:D205" si="75">SUM(E202:K202)</f>
        <v>0</v>
      </c>
      <c r="E202" s="20">
        <v>0</v>
      </c>
      <c r="F202" s="20">
        <v>0</v>
      </c>
      <c r="G202" s="20">
        <v>0</v>
      </c>
      <c r="H202" s="20">
        <v>0</v>
      </c>
      <c r="I202" s="20">
        <v>0</v>
      </c>
      <c r="J202" s="20">
        <v>0</v>
      </c>
      <c r="K202" s="20">
        <v>0</v>
      </c>
      <c r="L202" s="54"/>
      <c r="M202" s="30"/>
      <c r="N202" s="30"/>
      <c r="AI202" s="12"/>
      <c r="AJ202" s="12"/>
      <c r="AK202" s="12"/>
      <c r="AL202" s="12"/>
      <c r="AM202" s="13"/>
      <c r="AN202" s="13"/>
      <c r="AO202" s="14"/>
    </row>
    <row r="203" spans="1:41" s="4" customFormat="1" ht="15.75" customHeight="1" x14ac:dyDescent="0.2">
      <c r="A203" s="15">
        <v>191</v>
      </c>
      <c r="B203" s="30" t="s">
        <v>28</v>
      </c>
      <c r="C203" s="33"/>
      <c r="D203" s="20">
        <f>SUM(E203:K203)</f>
        <v>133444.95000000001</v>
      </c>
      <c r="E203" s="20">
        <v>9850.5499999999993</v>
      </c>
      <c r="F203" s="20">
        <v>15740.04</v>
      </c>
      <c r="G203" s="20">
        <v>18875.41</v>
      </c>
      <c r="H203" s="20">
        <v>22131.11</v>
      </c>
      <c r="I203" s="20">
        <v>21414.61</v>
      </c>
      <c r="J203" s="20">
        <v>22271.19</v>
      </c>
      <c r="K203" s="20">
        <v>23162.04</v>
      </c>
      <c r="L203" s="53"/>
      <c r="M203" s="59"/>
      <c r="N203" s="59"/>
      <c r="AI203" s="20">
        <v>15740.04</v>
      </c>
      <c r="AJ203" s="12"/>
      <c r="AK203" s="12"/>
      <c r="AL203" s="12"/>
      <c r="AM203" s="13"/>
      <c r="AN203" s="13"/>
      <c r="AO203" s="14"/>
    </row>
    <row r="204" spans="1:41" s="4" customFormat="1" ht="30" customHeight="1" x14ac:dyDescent="0.2">
      <c r="A204" s="15">
        <v>192</v>
      </c>
      <c r="B204" s="39" t="s">
        <v>29</v>
      </c>
      <c r="C204" s="39"/>
      <c r="D204" s="20"/>
      <c r="E204" s="20"/>
      <c r="F204" s="20"/>
      <c r="G204" s="20"/>
      <c r="H204" s="20"/>
      <c r="I204" s="20"/>
      <c r="J204" s="20"/>
      <c r="K204" s="20"/>
      <c r="L204" s="54"/>
      <c r="M204" s="39"/>
      <c r="N204" s="39"/>
      <c r="AI204" s="12"/>
      <c r="AJ204" s="12"/>
      <c r="AK204" s="12"/>
      <c r="AL204" s="12"/>
      <c r="AM204" s="13"/>
      <c r="AN204" s="13"/>
      <c r="AO204" s="14"/>
    </row>
    <row r="205" spans="1:41" s="4" customFormat="1" ht="15.75" customHeight="1" x14ac:dyDescent="0.2">
      <c r="A205" s="15">
        <v>193</v>
      </c>
      <c r="B205" s="30" t="s">
        <v>30</v>
      </c>
      <c r="C205" s="33"/>
      <c r="D205" s="20">
        <f t="shared" si="75"/>
        <v>0</v>
      </c>
      <c r="E205" s="20">
        <v>0</v>
      </c>
      <c r="F205" s="20">
        <v>0</v>
      </c>
      <c r="G205" s="20">
        <v>0</v>
      </c>
      <c r="H205" s="20">
        <v>0</v>
      </c>
      <c r="I205" s="20">
        <v>0</v>
      </c>
      <c r="J205" s="20">
        <v>0</v>
      </c>
      <c r="K205" s="20">
        <v>0</v>
      </c>
      <c r="L205" s="54"/>
      <c r="M205" s="59"/>
      <c r="N205" s="59"/>
      <c r="AI205" s="12"/>
      <c r="AJ205" s="12"/>
      <c r="AK205" s="12"/>
      <c r="AL205" s="12"/>
      <c r="AM205" s="13"/>
      <c r="AN205" s="13"/>
      <c r="AO205" s="14"/>
    </row>
    <row r="206" spans="1:41" s="4" customFormat="1" ht="60" x14ac:dyDescent="0.2">
      <c r="A206" s="15">
        <v>194</v>
      </c>
      <c r="B206" s="30" t="s">
        <v>93</v>
      </c>
      <c r="C206" s="17"/>
      <c r="D206" s="20">
        <f>D208+D209+D213</f>
        <v>4559.8204999999998</v>
      </c>
      <c r="E206" s="20">
        <f>E208+E209+E213</f>
        <v>370.81</v>
      </c>
      <c r="F206" s="20">
        <f t="shared" ref="F206:J206" si="76">F208+F209+F213</f>
        <v>704.36</v>
      </c>
      <c r="G206" s="20">
        <f t="shared" si="76"/>
        <v>0</v>
      </c>
      <c r="H206" s="20">
        <f>H207+H208+H209+H213</f>
        <v>4368.3604999999998</v>
      </c>
      <c r="I206" s="20">
        <f t="shared" si="76"/>
        <v>200.9</v>
      </c>
      <c r="J206" s="20">
        <f t="shared" si="76"/>
        <v>431.74</v>
      </c>
      <c r="K206" s="20">
        <f t="shared" ref="K206" si="77">SUM(K207:K213)-K210-K211</f>
        <v>431.74</v>
      </c>
      <c r="L206" s="54" t="s">
        <v>43</v>
      </c>
      <c r="M206" s="59"/>
      <c r="N206" s="59"/>
      <c r="AI206" s="12"/>
      <c r="AJ206" s="12"/>
      <c r="AK206" s="12"/>
      <c r="AL206" s="12"/>
      <c r="AM206" s="13"/>
      <c r="AN206" s="13"/>
      <c r="AO206" s="14"/>
    </row>
    <row r="207" spans="1:41" s="4" customFormat="1" ht="15.75" customHeight="1" x14ac:dyDescent="0.2">
      <c r="A207" s="15">
        <v>195</v>
      </c>
      <c r="B207" s="30" t="s">
        <v>26</v>
      </c>
      <c r="C207" s="33"/>
      <c r="D207" s="20">
        <f>SUM(E207:K207)</f>
        <v>1948.09</v>
      </c>
      <c r="E207" s="20">
        <v>0</v>
      </c>
      <c r="F207" s="20">
        <v>0</v>
      </c>
      <c r="G207" s="20">
        <v>0</v>
      </c>
      <c r="H207" s="20">
        <f>H215</f>
        <v>1948.09</v>
      </c>
      <c r="I207" s="20">
        <v>0</v>
      </c>
      <c r="J207" s="20">
        <v>0</v>
      </c>
      <c r="K207" s="20">
        <v>0</v>
      </c>
      <c r="L207" s="54"/>
      <c r="M207" s="30"/>
      <c r="N207" s="30"/>
      <c r="AI207" s="12"/>
      <c r="AJ207" s="12"/>
      <c r="AK207" s="12"/>
      <c r="AL207" s="12"/>
      <c r="AM207" s="13"/>
      <c r="AN207" s="13"/>
      <c r="AO207" s="14"/>
    </row>
    <row r="208" spans="1:41" s="4" customFormat="1" ht="15.75" customHeight="1" x14ac:dyDescent="0.2">
      <c r="A208" s="15">
        <v>196</v>
      </c>
      <c r="B208" s="30" t="s">
        <v>27</v>
      </c>
      <c r="C208" s="33"/>
      <c r="D208" s="20">
        <f t="shared" ref="D208:D213" si="78">SUM(E208:K208)</f>
        <v>959.51</v>
      </c>
      <c r="E208" s="20">
        <v>0</v>
      </c>
      <c r="F208" s="20">
        <v>0</v>
      </c>
      <c r="G208" s="20">
        <v>0</v>
      </c>
      <c r="H208" s="20">
        <f>H216</f>
        <v>959.51</v>
      </c>
      <c r="I208" s="20">
        <v>0</v>
      </c>
      <c r="J208" s="20">
        <v>0</v>
      </c>
      <c r="K208" s="20">
        <v>0</v>
      </c>
      <c r="L208" s="54"/>
      <c r="M208" s="59"/>
      <c r="N208" s="59"/>
      <c r="AI208" s="12" t="s">
        <v>44</v>
      </c>
      <c r="AJ208" s="12"/>
      <c r="AK208" s="12"/>
      <c r="AL208" s="12"/>
      <c r="AM208" s="13"/>
      <c r="AN208" s="13"/>
      <c r="AO208" s="14"/>
    </row>
    <row r="209" spans="1:41" s="4" customFormat="1" ht="15.75" customHeight="1" x14ac:dyDescent="0.2">
      <c r="A209" s="15">
        <v>197</v>
      </c>
      <c r="B209" s="16" t="s">
        <v>28</v>
      </c>
      <c r="C209" s="17"/>
      <c r="D209" s="20">
        <f>SUM(E209:K209)</f>
        <v>3600.3104999999996</v>
      </c>
      <c r="E209" s="20">
        <f>E210+E211</f>
        <v>370.81</v>
      </c>
      <c r="F209" s="20">
        <f t="shared" ref="F209:K209" si="79">F210+F211</f>
        <v>704.36</v>
      </c>
      <c r="G209" s="20">
        <f t="shared" si="79"/>
        <v>0</v>
      </c>
      <c r="H209" s="20">
        <f>H210+H211</f>
        <v>1460.7604999999999</v>
      </c>
      <c r="I209" s="20">
        <f t="shared" si="79"/>
        <v>200.9</v>
      </c>
      <c r="J209" s="20">
        <f t="shared" si="79"/>
        <v>431.74</v>
      </c>
      <c r="K209" s="20">
        <f t="shared" si="79"/>
        <v>431.74</v>
      </c>
      <c r="L209" s="54"/>
      <c r="M209" s="59"/>
      <c r="N209" s="59"/>
      <c r="AJ209" s="12"/>
      <c r="AK209" s="12"/>
      <c r="AL209" s="12"/>
      <c r="AM209" s="13"/>
      <c r="AN209" s="13"/>
      <c r="AO209" s="14"/>
    </row>
    <row r="210" spans="1:41" s="4" customFormat="1" ht="15.75" customHeight="1" x14ac:dyDescent="0.2">
      <c r="A210" s="15">
        <v>198</v>
      </c>
      <c r="B210" s="16"/>
      <c r="C210" s="17" t="s">
        <v>58</v>
      </c>
      <c r="D210" s="20">
        <f>SUM(E210:K210)</f>
        <v>2332.7224000000001</v>
      </c>
      <c r="E210" s="20">
        <v>370.81</v>
      </c>
      <c r="F210" s="20">
        <v>704.36</v>
      </c>
      <c r="G210" s="20">
        <v>0</v>
      </c>
      <c r="H210" s="20">
        <v>193.17240000000001</v>
      </c>
      <c r="I210" s="20">
        <v>200.9</v>
      </c>
      <c r="J210" s="20">
        <v>431.74</v>
      </c>
      <c r="K210" s="20">
        <v>431.74</v>
      </c>
      <c r="L210" s="54"/>
      <c r="M210" s="30"/>
      <c r="N210" s="30"/>
      <c r="AJ210" s="12"/>
      <c r="AK210" s="12"/>
      <c r="AL210" s="12"/>
      <c r="AM210" s="13"/>
      <c r="AN210" s="13"/>
      <c r="AO210" s="14"/>
    </row>
    <row r="211" spans="1:41" s="4" customFormat="1" ht="15.75" customHeight="1" x14ac:dyDescent="0.2">
      <c r="A211" s="15">
        <v>199</v>
      </c>
      <c r="B211" s="16"/>
      <c r="C211" s="17" t="s">
        <v>33</v>
      </c>
      <c r="D211" s="20">
        <f>SUM(E211:K211)</f>
        <v>1267.5880999999999</v>
      </c>
      <c r="E211" s="20">
        <v>0</v>
      </c>
      <c r="F211" s="20">
        <v>0</v>
      </c>
      <c r="G211" s="20">
        <v>0</v>
      </c>
      <c r="H211" s="20">
        <f>H217</f>
        <v>1267.5880999999999</v>
      </c>
      <c r="I211" s="20">
        <v>0</v>
      </c>
      <c r="J211" s="20">
        <v>0</v>
      </c>
      <c r="K211" s="20">
        <v>0</v>
      </c>
      <c r="L211" s="54"/>
      <c r="M211" s="30"/>
      <c r="N211" s="30"/>
      <c r="AJ211" s="12"/>
      <c r="AK211" s="12"/>
      <c r="AL211" s="12"/>
      <c r="AM211" s="13"/>
      <c r="AN211" s="13"/>
      <c r="AO211" s="14"/>
    </row>
    <row r="212" spans="1:41" s="4" customFormat="1" ht="30" x14ac:dyDescent="0.2">
      <c r="A212" s="15">
        <v>200</v>
      </c>
      <c r="B212" s="16" t="s">
        <v>29</v>
      </c>
      <c r="C212" s="17"/>
      <c r="D212" s="20">
        <f>H212</f>
        <v>1246.134</v>
      </c>
      <c r="E212" s="20"/>
      <c r="F212" s="20"/>
      <c r="G212" s="20"/>
      <c r="H212" s="20">
        <f>H218</f>
        <v>1246.134</v>
      </c>
      <c r="I212" s="20"/>
      <c r="J212" s="20"/>
      <c r="K212" s="20"/>
      <c r="L212" s="54"/>
      <c r="M212" s="30"/>
      <c r="N212" s="30"/>
      <c r="AJ212" s="12"/>
      <c r="AK212" s="12"/>
      <c r="AL212" s="12"/>
      <c r="AM212" s="13"/>
      <c r="AN212" s="13"/>
      <c r="AO212" s="14"/>
    </row>
    <row r="213" spans="1:41" s="4" customFormat="1" ht="15.75" customHeight="1" x14ac:dyDescent="0.2">
      <c r="A213" s="15">
        <v>201</v>
      </c>
      <c r="B213" s="30" t="s">
        <v>30</v>
      </c>
      <c r="C213" s="30"/>
      <c r="D213" s="20">
        <f t="shared" si="78"/>
        <v>0</v>
      </c>
      <c r="E213" s="20">
        <v>0</v>
      </c>
      <c r="F213" s="20">
        <v>0</v>
      </c>
      <c r="G213" s="20">
        <v>0</v>
      </c>
      <c r="H213" s="20">
        <v>0</v>
      </c>
      <c r="I213" s="20">
        <v>0</v>
      </c>
      <c r="J213" s="20">
        <v>0</v>
      </c>
      <c r="K213" s="20">
        <v>0</v>
      </c>
      <c r="L213" s="54"/>
      <c r="M213" s="59"/>
      <c r="N213" s="59"/>
      <c r="AI213" s="12"/>
      <c r="AJ213" s="12"/>
      <c r="AK213" s="12"/>
      <c r="AL213" s="12"/>
      <c r="AM213" s="13"/>
      <c r="AN213" s="13"/>
      <c r="AO213" s="14"/>
    </row>
    <row r="214" spans="1:41" s="4" customFormat="1" ht="60" x14ac:dyDescent="0.2">
      <c r="A214" s="15">
        <v>202</v>
      </c>
      <c r="B214" s="30" t="s">
        <v>94</v>
      </c>
      <c r="C214" s="17" t="s">
        <v>52</v>
      </c>
      <c r="D214" s="20">
        <f>D215+D216+D217+D219</f>
        <v>4175.1880999999994</v>
      </c>
      <c r="E214" s="20">
        <f t="shared" ref="E214:K214" si="80">E215+E216+E217+E219</f>
        <v>0</v>
      </c>
      <c r="F214" s="20">
        <f t="shared" si="80"/>
        <v>0</v>
      </c>
      <c r="G214" s="20">
        <f t="shared" si="80"/>
        <v>0</v>
      </c>
      <c r="H214" s="20">
        <f t="shared" si="80"/>
        <v>4175.1880999999994</v>
      </c>
      <c r="I214" s="20">
        <f t="shared" si="80"/>
        <v>0</v>
      </c>
      <c r="J214" s="20">
        <f t="shared" si="80"/>
        <v>0</v>
      </c>
      <c r="K214" s="20">
        <f t="shared" si="80"/>
        <v>0</v>
      </c>
      <c r="L214" s="54" t="s">
        <v>43</v>
      </c>
      <c r="M214" s="30"/>
      <c r="N214" s="30"/>
      <c r="AI214" s="20">
        <f>SUM(AI215:AI217)</f>
        <v>4153.7340000000004</v>
      </c>
      <c r="AJ214" s="12"/>
      <c r="AK214" s="12"/>
      <c r="AL214" s="12"/>
      <c r="AM214" s="13"/>
      <c r="AN214" s="13"/>
      <c r="AO214" s="14"/>
    </row>
    <row r="215" spans="1:41" s="4" customFormat="1" ht="15.75" customHeight="1" x14ac:dyDescent="0.2">
      <c r="A215" s="15">
        <v>203</v>
      </c>
      <c r="B215" s="30" t="s">
        <v>26</v>
      </c>
      <c r="C215" s="33"/>
      <c r="D215" s="20">
        <f>SUM(E215:K215)</f>
        <v>1948.09</v>
      </c>
      <c r="E215" s="20">
        <v>0</v>
      </c>
      <c r="F215" s="20">
        <v>0</v>
      </c>
      <c r="G215" s="20">
        <v>0</v>
      </c>
      <c r="H215" s="20">
        <v>1948.09</v>
      </c>
      <c r="I215" s="20">
        <v>0</v>
      </c>
      <c r="J215" s="20">
        <v>0</v>
      </c>
      <c r="K215" s="20">
        <v>0</v>
      </c>
      <c r="L215" s="54"/>
      <c r="M215" s="30"/>
      <c r="N215" s="30"/>
      <c r="AI215" s="20">
        <v>0</v>
      </c>
      <c r="AJ215" s="12"/>
      <c r="AK215" s="12"/>
      <c r="AL215" s="12"/>
      <c r="AM215" s="13"/>
      <c r="AN215" s="13"/>
      <c r="AO215" s="14"/>
    </row>
    <row r="216" spans="1:41" s="4" customFormat="1" ht="15.75" customHeight="1" x14ac:dyDescent="0.2">
      <c r="A216" s="15">
        <v>204</v>
      </c>
      <c r="B216" s="30" t="s">
        <v>27</v>
      </c>
      <c r="C216" s="33"/>
      <c r="D216" s="20">
        <f t="shared" ref="D216" si="81">SUM(E216:K216)</f>
        <v>959.51</v>
      </c>
      <c r="E216" s="20">
        <v>0</v>
      </c>
      <c r="F216" s="20">
        <v>0</v>
      </c>
      <c r="G216" s="20">
        <v>0</v>
      </c>
      <c r="H216" s="20">
        <v>959.51</v>
      </c>
      <c r="I216" s="20">
        <v>0</v>
      </c>
      <c r="J216" s="20">
        <v>0</v>
      </c>
      <c r="K216" s="20">
        <v>0</v>
      </c>
      <c r="L216" s="54"/>
      <c r="M216" s="30"/>
      <c r="N216" s="30"/>
      <c r="AI216" s="20">
        <v>2907.6</v>
      </c>
      <c r="AJ216" s="12"/>
      <c r="AK216" s="12"/>
      <c r="AL216" s="12"/>
      <c r="AM216" s="13"/>
      <c r="AN216" s="13"/>
      <c r="AO216" s="14"/>
    </row>
    <row r="217" spans="1:41" s="4" customFormat="1" ht="15.75" customHeight="1" x14ac:dyDescent="0.2">
      <c r="A217" s="15">
        <v>205</v>
      </c>
      <c r="B217" s="30" t="s">
        <v>28</v>
      </c>
      <c r="C217" s="33"/>
      <c r="D217" s="20">
        <f>SUM(E217:K217)</f>
        <v>1267.5880999999999</v>
      </c>
      <c r="E217" s="20">
        <v>0</v>
      </c>
      <c r="F217" s="20">
        <v>0</v>
      </c>
      <c r="G217" s="20">
        <v>0</v>
      </c>
      <c r="H217" s="20">
        <f>1246.134+21.4541</f>
        <v>1267.5880999999999</v>
      </c>
      <c r="I217" s="20">
        <v>0</v>
      </c>
      <c r="J217" s="20">
        <v>0</v>
      </c>
      <c r="K217" s="20">
        <v>0</v>
      </c>
      <c r="L217" s="54"/>
      <c r="M217" s="30"/>
      <c r="N217" s="30"/>
      <c r="AI217" s="20">
        <f>H217-AJ217</f>
        <v>1246.134</v>
      </c>
      <c r="AJ217" s="12">
        <v>21.4541</v>
      </c>
      <c r="AK217" s="12"/>
      <c r="AL217" s="12"/>
      <c r="AM217" s="13"/>
      <c r="AN217" s="13"/>
      <c r="AO217" s="14"/>
    </row>
    <row r="218" spans="1:41" s="4" customFormat="1" ht="30" x14ac:dyDescent="0.2">
      <c r="A218" s="15">
        <v>206</v>
      </c>
      <c r="B218" s="30" t="s">
        <v>29</v>
      </c>
      <c r="C218" s="33"/>
      <c r="D218" s="20">
        <f>SUM(E218:K218)</f>
        <v>1246.134</v>
      </c>
      <c r="E218" s="20"/>
      <c r="F218" s="20"/>
      <c r="G218" s="20"/>
      <c r="H218" s="20">
        <v>1246.134</v>
      </c>
      <c r="I218" s="20"/>
      <c r="J218" s="20"/>
      <c r="K218" s="20"/>
      <c r="L218" s="54"/>
      <c r="M218" s="30"/>
      <c r="N218" s="30"/>
      <c r="AI218" s="29"/>
      <c r="AJ218" s="12"/>
      <c r="AK218" s="12"/>
      <c r="AL218" s="12"/>
      <c r="AM218" s="13"/>
      <c r="AN218" s="13"/>
      <c r="AO218" s="14"/>
    </row>
    <row r="219" spans="1:41" s="4" customFormat="1" ht="15.75" customHeight="1" x14ac:dyDescent="0.2">
      <c r="A219" s="15">
        <v>207</v>
      </c>
      <c r="B219" s="30" t="s">
        <v>30</v>
      </c>
      <c r="C219" s="30"/>
      <c r="D219" s="20">
        <f t="shared" ref="D219" si="82">SUM(E219:K219)</f>
        <v>0</v>
      </c>
      <c r="E219" s="20">
        <v>0</v>
      </c>
      <c r="F219" s="20">
        <v>0</v>
      </c>
      <c r="G219" s="20">
        <v>0</v>
      </c>
      <c r="H219" s="20">
        <v>0</v>
      </c>
      <c r="I219" s="20">
        <v>0</v>
      </c>
      <c r="J219" s="20">
        <v>0</v>
      </c>
      <c r="K219" s="20">
        <v>0</v>
      </c>
      <c r="L219" s="54"/>
      <c r="M219" s="30"/>
      <c r="N219" s="30"/>
      <c r="AI219" s="12"/>
      <c r="AJ219" s="12"/>
      <c r="AK219" s="12"/>
      <c r="AL219" s="12"/>
      <c r="AM219" s="13"/>
      <c r="AN219" s="13"/>
      <c r="AO219" s="14"/>
    </row>
    <row r="220" spans="1:41" s="4" customFormat="1" ht="45" customHeight="1" x14ac:dyDescent="0.2">
      <c r="A220" s="15">
        <v>208</v>
      </c>
      <c r="B220" s="30" t="s">
        <v>78</v>
      </c>
      <c r="C220" s="27" t="s">
        <v>45</v>
      </c>
      <c r="D220" s="20">
        <f>SUM(D221:D225)</f>
        <v>3400</v>
      </c>
      <c r="E220" s="20">
        <f t="shared" ref="E220:I220" si="83">SUM(E221:E225)</f>
        <v>3400</v>
      </c>
      <c r="F220" s="20">
        <f t="shared" si="83"/>
        <v>0</v>
      </c>
      <c r="G220" s="20">
        <f t="shared" si="83"/>
        <v>0</v>
      </c>
      <c r="H220" s="20">
        <f t="shared" si="83"/>
        <v>0</v>
      </c>
      <c r="I220" s="20">
        <f t="shared" si="83"/>
        <v>0</v>
      </c>
      <c r="J220" s="20">
        <f>SUM(J221:J225)</f>
        <v>0</v>
      </c>
      <c r="K220" s="20">
        <f>SUM(K221:K225)</f>
        <v>0</v>
      </c>
      <c r="L220" s="54" t="s">
        <v>46</v>
      </c>
      <c r="M220" s="59"/>
      <c r="N220" s="59"/>
      <c r="AI220" s="12"/>
      <c r="AJ220" s="12"/>
      <c r="AK220" s="12"/>
      <c r="AL220" s="12"/>
      <c r="AM220" s="13"/>
      <c r="AN220" s="13"/>
      <c r="AO220" s="14"/>
    </row>
    <row r="221" spans="1:41" s="4" customFormat="1" ht="15.75" customHeight="1" x14ac:dyDescent="0.2">
      <c r="A221" s="15">
        <v>209</v>
      </c>
      <c r="B221" s="30" t="s">
        <v>26</v>
      </c>
      <c r="C221" s="30"/>
      <c r="D221" s="20">
        <f>SUM(E221:K221)</f>
        <v>0</v>
      </c>
      <c r="E221" s="20">
        <v>0</v>
      </c>
      <c r="F221" s="20">
        <v>0</v>
      </c>
      <c r="G221" s="20">
        <v>0</v>
      </c>
      <c r="H221" s="20">
        <v>0</v>
      </c>
      <c r="I221" s="20">
        <v>0</v>
      </c>
      <c r="J221" s="20">
        <v>0</v>
      </c>
      <c r="K221" s="20">
        <v>0</v>
      </c>
      <c r="L221" s="54"/>
      <c r="M221" s="30"/>
      <c r="N221" s="30"/>
      <c r="AI221" s="12"/>
      <c r="AJ221" s="12"/>
      <c r="AK221" s="12"/>
      <c r="AL221" s="12"/>
      <c r="AM221" s="13"/>
      <c r="AN221" s="13"/>
      <c r="AO221" s="14"/>
    </row>
    <row r="222" spans="1:41" s="4" customFormat="1" ht="15.75" customHeight="1" x14ac:dyDescent="0.2">
      <c r="A222" s="15">
        <v>210</v>
      </c>
      <c r="B222" s="30" t="s">
        <v>27</v>
      </c>
      <c r="C222" s="30"/>
      <c r="D222" s="20">
        <f t="shared" ref="D222:D225" si="84">SUM(E222:K222)</f>
        <v>0</v>
      </c>
      <c r="E222" s="20">
        <v>0</v>
      </c>
      <c r="F222" s="20">
        <v>0</v>
      </c>
      <c r="G222" s="20">
        <v>0</v>
      </c>
      <c r="H222" s="20">
        <v>0</v>
      </c>
      <c r="I222" s="20">
        <v>0</v>
      </c>
      <c r="J222" s="20">
        <v>0</v>
      </c>
      <c r="K222" s="20">
        <v>0</v>
      </c>
      <c r="L222" s="54"/>
      <c r="M222" s="59"/>
      <c r="N222" s="59"/>
      <c r="AI222" s="12"/>
      <c r="AJ222" s="12"/>
      <c r="AK222" s="12"/>
      <c r="AL222" s="12"/>
      <c r="AM222" s="13"/>
      <c r="AN222" s="13"/>
      <c r="AO222" s="14"/>
    </row>
    <row r="223" spans="1:41" s="4" customFormat="1" ht="15.75" customHeight="1" x14ac:dyDescent="0.2">
      <c r="A223" s="15">
        <v>211</v>
      </c>
      <c r="B223" s="30" t="s">
        <v>28</v>
      </c>
      <c r="C223" s="30"/>
      <c r="D223" s="20">
        <f t="shared" si="84"/>
        <v>3400</v>
      </c>
      <c r="E223" s="20">
        <v>3400</v>
      </c>
      <c r="F223" s="20">
        <v>0</v>
      </c>
      <c r="G223" s="20">
        <v>0</v>
      </c>
      <c r="H223" s="20">
        <v>0</v>
      </c>
      <c r="I223" s="20">
        <v>0</v>
      </c>
      <c r="J223" s="20">
        <v>0</v>
      </c>
      <c r="K223" s="20">
        <v>0</v>
      </c>
      <c r="L223" s="54"/>
      <c r="M223" s="59"/>
      <c r="N223" s="59"/>
      <c r="AI223" s="12"/>
      <c r="AJ223" s="12"/>
      <c r="AK223" s="12"/>
      <c r="AL223" s="12"/>
      <c r="AM223" s="13"/>
      <c r="AN223" s="13"/>
      <c r="AO223" s="14"/>
    </row>
    <row r="224" spans="1:41" s="4" customFormat="1" ht="30" customHeight="1" x14ac:dyDescent="0.2">
      <c r="A224" s="15">
        <v>212</v>
      </c>
      <c r="B224" s="39" t="s">
        <v>29</v>
      </c>
      <c r="C224" s="39"/>
      <c r="D224" s="20"/>
      <c r="E224" s="20"/>
      <c r="F224" s="20"/>
      <c r="G224" s="20"/>
      <c r="H224" s="20"/>
      <c r="I224" s="20"/>
      <c r="J224" s="20"/>
      <c r="K224" s="20"/>
      <c r="L224" s="54"/>
      <c r="M224" s="39"/>
      <c r="N224" s="39"/>
      <c r="AI224" s="12"/>
      <c r="AJ224" s="12"/>
      <c r="AK224" s="12"/>
      <c r="AL224" s="12"/>
      <c r="AM224" s="13"/>
      <c r="AN224" s="13"/>
      <c r="AO224" s="14"/>
    </row>
    <row r="225" spans="1:41" s="4" customFormat="1" ht="15.75" customHeight="1" x14ac:dyDescent="0.2">
      <c r="A225" s="15">
        <v>213</v>
      </c>
      <c r="B225" s="30" t="s">
        <v>30</v>
      </c>
      <c r="C225" s="30"/>
      <c r="D225" s="20">
        <f t="shared" si="84"/>
        <v>0</v>
      </c>
      <c r="E225" s="20">
        <v>0</v>
      </c>
      <c r="F225" s="20">
        <v>0</v>
      </c>
      <c r="G225" s="20">
        <v>0</v>
      </c>
      <c r="H225" s="20">
        <v>0</v>
      </c>
      <c r="I225" s="20">
        <v>0</v>
      </c>
      <c r="J225" s="20">
        <v>0</v>
      </c>
      <c r="K225" s="20">
        <v>0</v>
      </c>
      <c r="L225" s="54"/>
      <c r="M225" s="30"/>
      <c r="N225" s="30"/>
      <c r="AI225" s="12"/>
      <c r="AJ225" s="12"/>
      <c r="AK225" s="12"/>
      <c r="AL225" s="12"/>
      <c r="AM225" s="13"/>
      <c r="AN225" s="13"/>
      <c r="AO225" s="14"/>
    </row>
    <row r="226" spans="1:41" s="4" customFormat="1" ht="60" x14ac:dyDescent="0.2">
      <c r="A226" s="15">
        <v>214</v>
      </c>
      <c r="B226" s="30" t="s">
        <v>79</v>
      </c>
      <c r="C226" s="17" t="s">
        <v>35</v>
      </c>
      <c r="D226" s="20">
        <f t="shared" ref="D226:K226" si="85">SUM(D227:D231)</f>
        <v>0</v>
      </c>
      <c r="E226" s="20">
        <f t="shared" si="85"/>
        <v>0</v>
      </c>
      <c r="F226" s="20">
        <f t="shared" si="85"/>
        <v>0</v>
      </c>
      <c r="G226" s="20">
        <f t="shared" si="85"/>
        <v>0</v>
      </c>
      <c r="H226" s="20">
        <f t="shared" si="85"/>
        <v>0</v>
      </c>
      <c r="I226" s="20">
        <f t="shared" si="85"/>
        <v>0</v>
      </c>
      <c r="J226" s="20">
        <f t="shared" si="85"/>
        <v>0</v>
      </c>
      <c r="K226" s="20">
        <f t="shared" si="85"/>
        <v>0</v>
      </c>
      <c r="L226" s="54" t="s">
        <v>47</v>
      </c>
      <c r="M226" s="59"/>
      <c r="N226" s="59"/>
      <c r="AI226" s="12"/>
      <c r="AJ226" s="12"/>
      <c r="AK226" s="12"/>
      <c r="AL226" s="12"/>
      <c r="AM226" s="13"/>
      <c r="AN226" s="13"/>
      <c r="AO226" s="14"/>
    </row>
    <row r="227" spans="1:41" s="4" customFormat="1" ht="15.75" customHeight="1" x14ac:dyDescent="0.2">
      <c r="A227" s="15">
        <v>215</v>
      </c>
      <c r="B227" s="30" t="s">
        <v>26</v>
      </c>
      <c r="C227" s="30"/>
      <c r="D227" s="20">
        <f>SUM(E227:K227)</f>
        <v>0</v>
      </c>
      <c r="E227" s="20">
        <v>0</v>
      </c>
      <c r="F227" s="20">
        <v>0</v>
      </c>
      <c r="G227" s="20">
        <v>0</v>
      </c>
      <c r="H227" s="20">
        <v>0</v>
      </c>
      <c r="I227" s="20">
        <v>0</v>
      </c>
      <c r="J227" s="20">
        <v>0</v>
      </c>
      <c r="K227" s="20">
        <v>0</v>
      </c>
      <c r="L227" s="54"/>
      <c r="M227" s="30"/>
      <c r="N227" s="30"/>
      <c r="AI227" s="12"/>
      <c r="AJ227" s="12"/>
      <c r="AK227" s="12"/>
      <c r="AL227" s="12"/>
      <c r="AM227" s="13"/>
      <c r="AN227" s="13"/>
      <c r="AO227" s="14"/>
    </row>
    <row r="228" spans="1:41" s="4" customFormat="1" ht="15.75" customHeight="1" x14ac:dyDescent="0.2">
      <c r="A228" s="15">
        <v>216</v>
      </c>
      <c r="B228" s="30" t="s">
        <v>27</v>
      </c>
      <c r="C228" s="30"/>
      <c r="D228" s="20">
        <f t="shared" ref="D228:D231" si="86">SUM(E228:K228)</f>
        <v>0</v>
      </c>
      <c r="E228" s="20">
        <v>0</v>
      </c>
      <c r="F228" s="20">
        <v>0</v>
      </c>
      <c r="G228" s="20">
        <v>0</v>
      </c>
      <c r="H228" s="20">
        <v>0</v>
      </c>
      <c r="I228" s="20">
        <v>0</v>
      </c>
      <c r="J228" s="20">
        <v>0</v>
      </c>
      <c r="K228" s="20">
        <v>0</v>
      </c>
      <c r="L228" s="54"/>
      <c r="M228" s="59"/>
      <c r="N228" s="59"/>
      <c r="AI228" s="12"/>
      <c r="AJ228" s="12"/>
      <c r="AK228" s="12"/>
      <c r="AL228" s="12"/>
      <c r="AM228" s="13"/>
      <c r="AN228" s="13"/>
      <c r="AO228" s="14"/>
    </row>
    <row r="229" spans="1:41" s="4" customFormat="1" ht="15.75" customHeight="1" x14ac:dyDescent="0.2">
      <c r="A229" s="15">
        <v>217</v>
      </c>
      <c r="B229" s="30" t="s">
        <v>28</v>
      </c>
      <c r="C229" s="30"/>
      <c r="D229" s="20">
        <f t="shared" si="86"/>
        <v>0</v>
      </c>
      <c r="E229" s="20">
        <v>0</v>
      </c>
      <c r="F229" s="20">
        <v>0</v>
      </c>
      <c r="G229" s="20">
        <v>0</v>
      </c>
      <c r="H229" s="20">
        <v>0</v>
      </c>
      <c r="I229" s="20">
        <v>0</v>
      </c>
      <c r="J229" s="20">
        <v>0</v>
      </c>
      <c r="K229" s="20">
        <v>0</v>
      </c>
      <c r="L229" s="54"/>
      <c r="M229" s="59"/>
      <c r="N229" s="59"/>
      <c r="AI229" s="12"/>
      <c r="AJ229" s="12"/>
      <c r="AK229" s="12"/>
      <c r="AL229" s="12"/>
      <c r="AM229" s="13"/>
      <c r="AN229" s="13"/>
      <c r="AO229" s="14"/>
    </row>
    <row r="230" spans="1:41" s="4" customFormat="1" ht="30" customHeight="1" x14ac:dyDescent="0.2">
      <c r="A230" s="15">
        <v>218</v>
      </c>
      <c r="B230" s="39" t="s">
        <v>29</v>
      </c>
      <c r="C230" s="39"/>
      <c r="D230" s="20"/>
      <c r="E230" s="20"/>
      <c r="F230" s="20"/>
      <c r="G230" s="20"/>
      <c r="H230" s="20"/>
      <c r="I230" s="20"/>
      <c r="J230" s="20"/>
      <c r="K230" s="20"/>
      <c r="L230" s="54"/>
      <c r="M230" s="39"/>
      <c r="N230" s="39"/>
      <c r="AI230" s="12"/>
      <c r="AJ230" s="12"/>
      <c r="AK230" s="12"/>
      <c r="AL230" s="12"/>
      <c r="AM230" s="13"/>
      <c r="AN230" s="13"/>
      <c r="AO230" s="14"/>
    </row>
    <row r="231" spans="1:41" s="4" customFormat="1" ht="15.75" customHeight="1" x14ac:dyDescent="0.2">
      <c r="A231" s="15">
        <v>219</v>
      </c>
      <c r="B231" s="30" t="s">
        <v>30</v>
      </c>
      <c r="C231" s="30"/>
      <c r="D231" s="20">
        <f t="shared" si="86"/>
        <v>0</v>
      </c>
      <c r="E231" s="20">
        <v>0</v>
      </c>
      <c r="F231" s="20">
        <v>0</v>
      </c>
      <c r="G231" s="20">
        <v>0</v>
      </c>
      <c r="H231" s="20">
        <v>0</v>
      </c>
      <c r="I231" s="20">
        <v>0</v>
      </c>
      <c r="J231" s="20">
        <v>0</v>
      </c>
      <c r="K231" s="20">
        <v>0</v>
      </c>
      <c r="L231" s="54"/>
      <c r="M231" s="59"/>
      <c r="N231" s="59"/>
      <c r="AI231" s="12"/>
      <c r="AJ231" s="12"/>
      <c r="AK231" s="12"/>
      <c r="AL231" s="12"/>
      <c r="AM231" s="13"/>
      <c r="AN231" s="13"/>
      <c r="AO231" s="14"/>
    </row>
    <row r="232" spans="1:41" s="4" customFormat="1" ht="75" customHeight="1" x14ac:dyDescent="0.2">
      <c r="A232" s="15">
        <v>220</v>
      </c>
      <c r="B232" s="30" t="s">
        <v>80</v>
      </c>
      <c r="C232" s="17" t="s">
        <v>35</v>
      </c>
      <c r="D232" s="20">
        <f>SUM(D233:D237)</f>
        <v>49625.55</v>
      </c>
      <c r="E232" s="20">
        <f t="shared" ref="E232:K232" si="87">SUM(E233:E237)</f>
        <v>6365.6</v>
      </c>
      <c r="F232" s="20">
        <f t="shared" si="87"/>
        <v>6517.64</v>
      </c>
      <c r="G232" s="20">
        <f t="shared" si="87"/>
        <v>6452.51</v>
      </c>
      <c r="H232" s="20">
        <f t="shared" si="87"/>
        <v>6872.48</v>
      </c>
      <c r="I232" s="20">
        <f t="shared" si="87"/>
        <v>7510.54</v>
      </c>
      <c r="J232" s="20">
        <f t="shared" si="87"/>
        <v>7808.84</v>
      </c>
      <c r="K232" s="20">
        <f t="shared" si="87"/>
        <v>8097.94</v>
      </c>
      <c r="L232" s="54" t="s">
        <v>48</v>
      </c>
      <c r="M232" s="59"/>
      <c r="N232" s="59"/>
      <c r="AI232" s="12" t="s">
        <v>49</v>
      </c>
      <c r="AJ232" s="12"/>
      <c r="AK232" s="12"/>
      <c r="AL232" s="12"/>
      <c r="AM232" s="13"/>
      <c r="AN232" s="13"/>
      <c r="AO232" s="14"/>
    </row>
    <row r="233" spans="1:41" s="4" customFormat="1" ht="15.75" customHeight="1" x14ac:dyDescent="0.2">
      <c r="A233" s="15">
        <v>221</v>
      </c>
      <c r="B233" s="30" t="s">
        <v>26</v>
      </c>
      <c r="C233" s="33"/>
      <c r="D233" s="20">
        <f>SUM(E233:K233)</f>
        <v>0</v>
      </c>
      <c r="E233" s="20">
        <v>0</v>
      </c>
      <c r="F233" s="20">
        <v>0</v>
      </c>
      <c r="G233" s="20">
        <v>0</v>
      </c>
      <c r="H233" s="20">
        <v>0</v>
      </c>
      <c r="I233" s="20">
        <v>0</v>
      </c>
      <c r="J233" s="20">
        <v>0</v>
      </c>
      <c r="K233" s="20">
        <v>0</v>
      </c>
      <c r="L233" s="54"/>
      <c r="M233" s="30"/>
      <c r="N233" s="30"/>
      <c r="AI233" s="12"/>
      <c r="AJ233" s="12"/>
      <c r="AK233" s="12"/>
      <c r="AL233" s="12"/>
      <c r="AM233" s="13"/>
      <c r="AN233" s="13"/>
      <c r="AO233" s="14"/>
    </row>
    <row r="234" spans="1:41" s="4" customFormat="1" ht="15.75" customHeight="1" x14ac:dyDescent="0.2">
      <c r="A234" s="15">
        <v>222</v>
      </c>
      <c r="B234" s="30" t="s">
        <v>27</v>
      </c>
      <c r="C234" s="33"/>
      <c r="D234" s="20">
        <f t="shared" ref="D234:D237" si="88">SUM(E234:K234)</f>
        <v>0</v>
      </c>
      <c r="E234" s="20">
        <v>0</v>
      </c>
      <c r="F234" s="20">
        <v>0</v>
      </c>
      <c r="G234" s="20">
        <v>0</v>
      </c>
      <c r="H234" s="20">
        <v>0</v>
      </c>
      <c r="I234" s="20">
        <v>0</v>
      </c>
      <c r="J234" s="20">
        <v>0</v>
      </c>
      <c r="K234" s="20">
        <v>0</v>
      </c>
      <c r="L234" s="54"/>
      <c r="M234" s="59"/>
      <c r="N234" s="59"/>
      <c r="AI234" s="12"/>
      <c r="AJ234" s="12"/>
      <c r="AK234" s="12"/>
      <c r="AL234" s="12"/>
      <c r="AM234" s="13"/>
      <c r="AN234" s="13"/>
      <c r="AO234" s="14"/>
    </row>
    <row r="235" spans="1:41" s="4" customFormat="1" ht="15.75" customHeight="1" x14ac:dyDescent="0.2">
      <c r="A235" s="15">
        <v>223</v>
      </c>
      <c r="B235" s="30" t="s">
        <v>28</v>
      </c>
      <c r="C235" s="33"/>
      <c r="D235" s="20">
        <f t="shared" si="88"/>
        <v>49625.55</v>
      </c>
      <c r="E235" s="20">
        <v>6365.6</v>
      </c>
      <c r="F235" s="20">
        <v>6517.64</v>
      </c>
      <c r="G235" s="20">
        <v>6452.51</v>
      </c>
      <c r="H235" s="20">
        <v>6872.48</v>
      </c>
      <c r="I235" s="20">
        <v>7510.54</v>
      </c>
      <c r="J235" s="20">
        <v>7808.84</v>
      </c>
      <c r="K235" s="20">
        <v>8097.94</v>
      </c>
      <c r="L235" s="54"/>
      <c r="M235" s="59"/>
      <c r="N235" s="59"/>
      <c r="AI235" s="12"/>
      <c r="AJ235" s="12"/>
      <c r="AK235" s="12"/>
      <c r="AL235" s="12"/>
      <c r="AM235" s="13"/>
      <c r="AN235" s="13"/>
      <c r="AO235" s="14"/>
    </row>
    <row r="236" spans="1:41" s="4" customFormat="1" ht="30" customHeight="1" x14ac:dyDescent="0.2">
      <c r="A236" s="15">
        <v>224</v>
      </c>
      <c r="B236" s="39" t="s">
        <v>29</v>
      </c>
      <c r="C236" s="39"/>
      <c r="D236" s="20"/>
      <c r="E236" s="20"/>
      <c r="F236" s="20"/>
      <c r="G236" s="20"/>
      <c r="H236" s="20"/>
      <c r="I236" s="20"/>
      <c r="J236" s="20"/>
      <c r="K236" s="20"/>
      <c r="L236" s="54"/>
      <c r="M236" s="39"/>
      <c r="N236" s="39"/>
      <c r="AI236" s="12"/>
      <c r="AJ236" s="12"/>
      <c r="AK236" s="12"/>
      <c r="AL236" s="12"/>
      <c r="AM236" s="13"/>
      <c r="AN236" s="13"/>
      <c r="AO236" s="14"/>
    </row>
    <row r="237" spans="1:41" s="4" customFormat="1" ht="15.75" customHeight="1" x14ac:dyDescent="0.2">
      <c r="A237" s="15">
        <v>225</v>
      </c>
      <c r="B237" s="30" t="s">
        <v>30</v>
      </c>
      <c r="C237" s="33"/>
      <c r="D237" s="20">
        <f t="shared" si="88"/>
        <v>0</v>
      </c>
      <c r="E237" s="20">
        <v>0</v>
      </c>
      <c r="F237" s="20">
        <v>0</v>
      </c>
      <c r="G237" s="20">
        <v>0</v>
      </c>
      <c r="H237" s="20">
        <v>0</v>
      </c>
      <c r="I237" s="20">
        <v>0</v>
      </c>
      <c r="J237" s="20">
        <v>0</v>
      </c>
      <c r="K237" s="20">
        <v>0</v>
      </c>
      <c r="L237" s="54"/>
      <c r="M237" s="30"/>
      <c r="N237" s="30"/>
      <c r="AI237" s="12"/>
      <c r="AJ237" s="12"/>
      <c r="AK237" s="12"/>
      <c r="AL237" s="12"/>
      <c r="AM237" s="13"/>
      <c r="AN237" s="13"/>
      <c r="AO237" s="14"/>
    </row>
    <row r="238" spans="1:41" s="4" customFormat="1" ht="60" x14ac:dyDescent="0.2">
      <c r="A238" s="15">
        <v>226</v>
      </c>
      <c r="B238" s="30" t="s">
        <v>95</v>
      </c>
      <c r="C238" s="17" t="s">
        <v>35</v>
      </c>
      <c r="D238" s="20">
        <f>SUM(D239:D243)</f>
        <v>23198.1</v>
      </c>
      <c r="E238" s="20">
        <f t="shared" ref="E238:K238" si="89">SUM(E239:E243)</f>
        <v>3416.3</v>
      </c>
      <c r="F238" s="20">
        <f t="shared" si="89"/>
        <v>3393.1</v>
      </c>
      <c r="G238" s="20">
        <f t="shared" si="89"/>
        <v>3351.4</v>
      </c>
      <c r="H238" s="20">
        <f t="shared" si="89"/>
        <v>3312</v>
      </c>
      <c r="I238" s="20">
        <f t="shared" si="89"/>
        <v>3274.9</v>
      </c>
      <c r="J238" s="20">
        <f t="shared" si="89"/>
        <v>3240.3</v>
      </c>
      <c r="K238" s="20">
        <f t="shared" si="89"/>
        <v>3210.1</v>
      </c>
      <c r="L238" s="54" t="s">
        <v>50</v>
      </c>
      <c r="M238" s="59"/>
      <c r="N238" s="59"/>
      <c r="AI238" s="12" t="s">
        <v>51</v>
      </c>
      <c r="AJ238" s="12"/>
      <c r="AK238" s="12"/>
      <c r="AL238" s="12"/>
      <c r="AM238" s="13"/>
      <c r="AN238" s="13"/>
      <c r="AO238" s="14"/>
    </row>
    <row r="239" spans="1:41" s="4" customFormat="1" ht="15.75" customHeight="1" x14ac:dyDescent="0.2">
      <c r="A239" s="15">
        <v>227</v>
      </c>
      <c r="B239" s="30" t="s">
        <v>26</v>
      </c>
      <c r="C239" s="33"/>
      <c r="D239" s="20">
        <f>SUM(E239:K239)</f>
        <v>0</v>
      </c>
      <c r="E239" s="20">
        <v>0</v>
      </c>
      <c r="F239" s="20">
        <v>0</v>
      </c>
      <c r="G239" s="20">
        <v>0</v>
      </c>
      <c r="H239" s="20">
        <v>0</v>
      </c>
      <c r="I239" s="20">
        <v>0</v>
      </c>
      <c r="J239" s="20">
        <v>0</v>
      </c>
      <c r="K239" s="20">
        <v>0</v>
      </c>
      <c r="L239" s="54"/>
      <c r="M239" s="30"/>
      <c r="N239" s="30"/>
      <c r="AI239" s="12"/>
      <c r="AJ239" s="12"/>
      <c r="AK239" s="12"/>
      <c r="AL239" s="12"/>
      <c r="AM239" s="13"/>
      <c r="AN239" s="13"/>
      <c r="AO239" s="14"/>
    </row>
    <row r="240" spans="1:41" s="4" customFormat="1" ht="15.75" customHeight="1" x14ac:dyDescent="0.2">
      <c r="A240" s="15">
        <v>228</v>
      </c>
      <c r="B240" s="30" t="s">
        <v>27</v>
      </c>
      <c r="C240" s="33"/>
      <c r="D240" s="20">
        <f t="shared" ref="D240:D243" si="90">SUM(E240:K240)</f>
        <v>23198.1</v>
      </c>
      <c r="E240" s="20">
        <v>3416.3</v>
      </c>
      <c r="F240" s="20">
        <v>3393.1</v>
      </c>
      <c r="G240" s="20">
        <v>3351.4</v>
      </c>
      <c r="H240" s="20">
        <v>3312</v>
      </c>
      <c r="I240" s="20">
        <v>3274.9</v>
      </c>
      <c r="J240" s="20">
        <v>3240.3</v>
      </c>
      <c r="K240" s="20">
        <v>3210.1</v>
      </c>
      <c r="L240" s="53"/>
      <c r="M240" s="59"/>
      <c r="N240" s="59"/>
      <c r="AI240" s="12"/>
      <c r="AJ240" s="12"/>
      <c r="AK240" s="12"/>
      <c r="AL240" s="12"/>
      <c r="AM240" s="13"/>
      <c r="AN240" s="13"/>
      <c r="AO240" s="14"/>
    </row>
    <row r="241" spans="1:41" s="4" customFormat="1" ht="15.75" customHeight="1" x14ac:dyDescent="0.2">
      <c r="A241" s="15">
        <v>229</v>
      </c>
      <c r="B241" s="30" t="s">
        <v>28</v>
      </c>
      <c r="C241" s="33"/>
      <c r="D241" s="20">
        <f t="shared" si="90"/>
        <v>0</v>
      </c>
      <c r="E241" s="20">
        <v>0</v>
      </c>
      <c r="F241" s="20">
        <v>0</v>
      </c>
      <c r="G241" s="20">
        <v>0</v>
      </c>
      <c r="H241" s="20">
        <v>0</v>
      </c>
      <c r="I241" s="20">
        <v>0</v>
      </c>
      <c r="J241" s="20">
        <v>0</v>
      </c>
      <c r="K241" s="20">
        <v>0</v>
      </c>
      <c r="L241" s="53"/>
      <c r="M241" s="59"/>
      <c r="N241" s="59"/>
      <c r="AI241" s="12"/>
      <c r="AJ241" s="12"/>
      <c r="AK241" s="12"/>
      <c r="AL241" s="12"/>
      <c r="AM241" s="13"/>
      <c r="AN241" s="13"/>
      <c r="AO241" s="14"/>
    </row>
    <row r="242" spans="1:41" s="4" customFormat="1" ht="30" customHeight="1" x14ac:dyDescent="0.2">
      <c r="A242" s="15">
        <v>230</v>
      </c>
      <c r="B242" s="39" t="s">
        <v>29</v>
      </c>
      <c r="C242" s="39"/>
      <c r="D242" s="20"/>
      <c r="E242" s="20"/>
      <c r="F242" s="20"/>
      <c r="G242" s="20"/>
      <c r="H242" s="20"/>
      <c r="I242" s="20"/>
      <c r="J242" s="20"/>
      <c r="K242" s="20"/>
      <c r="L242" s="54"/>
      <c r="M242" s="39"/>
      <c r="N242" s="39"/>
      <c r="AI242" s="12"/>
      <c r="AJ242" s="12"/>
      <c r="AK242" s="12"/>
      <c r="AL242" s="12"/>
      <c r="AM242" s="13"/>
      <c r="AN242" s="13"/>
      <c r="AO242" s="14"/>
    </row>
    <row r="243" spans="1:41" s="4" customFormat="1" ht="15.75" customHeight="1" x14ac:dyDescent="0.2">
      <c r="A243" s="15">
        <v>231</v>
      </c>
      <c r="B243" s="30" t="s">
        <v>30</v>
      </c>
      <c r="C243" s="33"/>
      <c r="D243" s="20">
        <f t="shared" si="90"/>
        <v>0</v>
      </c>
      <c r="E243" s="20">
        <v>0</v>
      </c>
      <c r="F243" s="20">
        <v>0</v>
      </c>
      <c r="G243" s="20">
        <v>0</v>
      </c>
      <c r="H243" s="20">
        <v>0</v>
      </c>
      <c r="I243" s="20">
        <v>0</v>
      </c>
      <c r="J243" s="20">
        <v>0</v>
      </c>
      <c r="K243" s="20">
        <v>0</v>
      </c>
      <c r="L243" s="53"/>
      <c r="M243" s="30"/>
      <c r="N243" s="30"/>
      <c r="AI243" s="12"/>
      <c r="AJ243" s="12"/>
      <c r="AK243" s="12"/>
      <c r="AL243" s="12"/>
      <c r="AM243" s="13"/>
      <c r="AN243" s="13"/>
      <c r="AO243" s="14"/>
    </row>
    <row r="244" spans="1:41" s="4" customFormat="1" ht="75" x14ac:dyDescent="0.2">
      <c r="A244" s="15">
        <v>232</v>
      </c>
      <c r="B244" s="30" t="s">
        <v>96</v>
      </c>
      <c r="C244" s="27" t="s">
        <v>52</v>
      </c>
      <c r="D244" s="20">
        <f>SUM(D245:D249)</f>
        <v>76160.08</v>
      </c>
      <c r="E244" s="20">
        <f t="shared" ref="E244:K244" si="91">SUM(E245:E249)</f>
        <v>7946.3</v>
      </c>
      <c r="F244" s="20">
        <f t="shared" si="91"/>
        <v>10939.25</v>
      </c>
      <c r="G244" s="20">
        <f t="shared" si="91"/>
        <v>11963.95</v>
      </c>
      <c r="H244" s="20">
        <f t="shared" si="91"/>
        <v>10992.25</v>
      </c>
      <c r="I244" s="20">
        <f t="shared" si="91"/>
        <v>10738.15</v>
      </c>
      <c r="J244" s="20">
        <f t="shared" si="91"/>
        <v>11683.02</v>
      </c>
      <c r="K244" s="20">
        <f t="shared" si="91"/>
        <v>11897.16</v>
      </c>
      <c r="L244" s="54" t="s">
        <v>53</v>
      </c>
      <c r="M244" s="59"/>
      <c r="N244" s="59"/>
      <c r="AI244" s="12" t="s">
        <v>54</v>
      </c>
      <c r="AJ244" s="12"/>
      <c r="AK244" s="12"/>
      <c r="AL244" s="12"/>
      <c r="AM244" s="13"/>
      <c r="AN244" s="13"/>
      <c r="AO244" s="14"/>
    </row>
    <row r="245" spans="1:41" s="4" customFormat="1" ht="15.75" customHeight="1" x14ac:dyDescent="0.2">
      <c r="A245" s="15">
        <v>233</v>
      </c>
      <c r="B245" s="30" t="s">
        <v>26</v>
      </c>
      <c r="C245" s="30"/>
      <c r="D245" s="20">
        <f>SUM(E245:K245)</f>
        <v>0</v>
      </c>
      <c r="E245" s="20">
        <v>0</v>
      </c>
      <c r="F245" s="20">
        <v>0</v>
      </c>
      <c r="G245" s="20">
        <v>0</v>
      </c>
      <c r="H245" s="20">
        <v>0</v>
      </c>
      <c r="I245" s="20">
        <v>0</v>
      </c>
      <c r="J245" s="20">
        <v>0</v>
      </c>
      <c r="K245" s="20">
        <v>0</v>
      </c>
      <c r="L245" s="54"/>
      <c r="M245" s="30"/>
      <c r="N245" s="30"/>
      <c r="AI245" s="12" t="s">
        <v>55</v>
      </c>
      <c r="AJ245" s="12"/>
      <c r="AK245" s="12"/>
      <c r="AL245" s="12"/>
      <c r="AM245" s="13"/>
      <c r="AN245" s="13"/>
      <c r="AO245" s="14"/>
    </row>
    <row r="246" spans="1:41" s="4" customFormat="1" ht="15.75" customHeight="1" x14ac:dyDescent="0.2">
      <c r="A246" s="15">
        <v>234</v>
      </c>
      <c r="B246" s="30" t="s">
        <v>27</v>
      </c>
      <c r="C246" s="30"/>
      <c r="D246" s="20">
        <f t="shared" ref="D246:D249" si="92">SUM(E246:K246)</f>
        <v>0</v>
      </c>
      <c r="E246" s="20">
        <v>0</v>
      </c>
      <c r="F246" s="20">
        <v>0</v>
      </c>
      <c r="G246" s="20">
        <v>0</v>
      </c>
      <c r="H246" s="20">
        <v>0</v>
      </c>
      <c r="I246" s="20">
        <v>0</v>
      </c>
      <c r="J246" s="20">
        <v>0</v>
      </c>
      <c r="K246" s="20">
        <v>0</v>
      </c>
      <c r="L246" s="54"/>
      <c r="M246" s="30"/>
      <c r="N246" s="30"/>
      <c r="AI246" s="12"/>
      <c r="AJ246" s="12"/>
      <c r="AK246" s="12"/>
      <c r="AL246" s="12"/>
      <c r="AM246" s="13"/>
      <c r="AN246" s="13"/>
      <c r="AO246" s="14"/>
    </row>
    <row r="247" spans="1:41" s="4" customFormat="1" ht="15.75" customHeight="1" x14ac:dyDescent="0.2">
      <c r="A247" s="15">
        <v>235</v>
      </c>
      <c r="B247" s="30" t="s">
        <v>28</v>
      </c>
      <c r="C247" s="33"/>
      <c r="D247" s="20">
        <f t="shared" si="92"/>
        <v>76160.08</v>
      </c>
      <c r="E247" s="20">
        <v>7946.3</v>
      </c>
      <c r="F247" s="20">
        <v>10939.25</v>
      </c>
      <c r="G247" s="20">
        <v>11963.95</v>
      </c>
      <c r="H247" s="20">
        <v>10992.25</v>
      </c>
      <c r="I247" s="20">
        <v>10738.15</v>
      </c>
      <c r="J247" s="20">
        <v>11683.02</v>
      </c>
      <c r="K247" s="20">
        <v>11897.16</v>
      </c>
      <c r="L247" s="53"/>
      <c r="M247" s="59"/>
      <c r="N247" s="59"/>
      <c r="AJ247" s="12"/>
      <c r="AK247" s="12"/>
      <c r="AL247" s="12"/>
      <c r="AM247" s="13"/>
      <c r="AN247" s="13"/>
      <c r="AO247" s="14"/>
    </row>
    <row r="248" spans="1:41" s="4" customFormat="1" ht="30" customHeight="1" x14ac:dyDescent="0.2">
      <c r="A248" s="15">
        <v>236</v>
      </c>
      <c r="B248" s="39" t="s">
        <v>29</v>
      </c>
      <c r="C248" s="39"/>
      <c r="D248" s="20"/>
      <c r="E248" s="20"/>
      <c r="F248" s="20"/>
      <c r="G248" s="20"/>
      <c r="H248" s="20"/>
      <c r="I248" s="20"/>
      <c r="J248" s="20"/>
      <c r="K248" s="20"/>
      <c r="L248" s="54"/>
      <c r="M248" s="39"/>
      <c r="N248" s="39"/>
      <c r="AI248" s="12"/>
      <c r="AJ248" s="12"/>
      <c r="AK248" s="12"/>
      <c r="AL248" s="12"/>
      <c r="AM248" s="13"/>
      <c r="AN248" s="13"/>
      <c r="AO248" s="14"/>
    </row>
    <row r="249" spans="1:41" s="4" customFormat="1" ht="15.75" customHeight="1" x14ac:dyDescent="0.2">
      <c r="A249" s="15">
        <v>237</v>
      </c>
      <c r="B249" s="30" t="s">
        <v>30</v>
      </c>
      <c r="C249" s="33"/>
      <c r="D249" s="20">
        <f t="shared" si="92"/>
        <v>0</v>
      </c>
      <c r="E249" s="20">
        <v>0</v>
      </c>
      <c r="F249" s="20">
        <v>0</v>
      </c>
      <c r="G249" s="20">
        <v>0</v>
      </c>
      <c r="H249" s="20">
        <v>0</v>
      </c>
      <c r="I249" s="20">
        <v>0</v>
      </c>
      <c r="J249" s="20">
        <v>0</v>
      </c>
      <c r="K249" s="20">
        <v>0</v>
      </c>
      <c r="L249" s="53"/>
      <c r="M249" s="28"/>
      <c r="N249" s="28"/>
      <c r="AI249" s="12"/>
      <c r="AJ249" s="12"/>
      <c r="AK249" s="12"/>
      <c r="AL249" s="12"/>
      <c r="AM249" s="13"/>
      <c r="AN249" s="13"/>
      <c r="AO249" s="14"/>
    </row>
    <row r="250" spans="1:41" ht="60" x14ac:dyDescent="0.2">
      <c r="A250" s="15">
        <v>238</v>
      </c>
      <c r="B250" s="30" t="s">
        <v>97</v>
      </c>
      <c r="C250" s="27" t="s">
        <v>52</v>
      </c>
      <c r="D250" s="20">
        <f>SUM(D251:D255)</f>
        <v>0</v>
      </c>
      <c r="E250" s="20">
        <f t="shared" ref="E250:K250" si="93">SUM(E251:E255)</f>
        <v>0</v>
      </c>
      <c r="F250" s="20">
        <f t="shared" si="93"/>
        <v>0</v>
      </c>
      <c r="G250" s="20">
        <f t="shared" si="93"/>
        <v>0</v>
      </c>
      <c r="H250" s="20">
        <f t="shared" si="93"/>
        <v>0</v>
      </c>
      <c r="I250" s="20">
        <f t="shared" si="93"/>
        <v>0</v>
      </c>
      <c r="J250" s="20">
        <f t="shared" si="93"/>
        <v>0</v>
      </c>
      <c r="K250" s="20">
        <f t="shared" si="93"/>
        <v>0</v>
      </c>
      <c r="L250" s="54" t="s">
        <v>53</v>
      </c>
    </row>
    <row r="251" spans="1:41" ht="15" x14ac:dyDescent="0.2">
      <c r="A251" s="15">
        <v>239</v>
      </c>
      <c r="B251" s="30" t="s">
        <v>26</v>
      </c>
      <c r="C251" s="30"/>
      <c r="D251" s="20">
        <f>SUM(E251:K251)</f>
        <v>0</v>
      </c>
      <c r="E251" s="20">
        <v>0</v>
      </c>
      <c r="F251" s="20">
        <v>0</v>
      </c>
      <c r="G251" s="20">
        <v>0</v>
      </c>
      <c r="H251" s="20">
        <v>0</v>
      </c>
      <c r="I251" s="20">
        <v>0</v>
      </c>
      <c r="J251" s="20">
        <v>0</v>
      </c>
      <c r="K251" s="20">
        <v>0</v>
      </c>
      <c r="L251" s="54"/>
    </row>
    <row r="252" spans="1:41" ht="15" x14ac:dyDescent="0.2">
      <c r="A252" s="15">
        <v>240</v>
      </c>
      <c r="B252" s="30" t="s">
        <v>27</v>
      </c>
      <c r="C252" s="30"/>
      <c r="D252" s="20">
        <f t="shared" ref="D252:D255" si="94">SUM(E252:K252)</f>
        <v>0</v>
      </c>
      <c r="E252" s="20">
        <v>0</v>
      </c>
      <c r="F252" s="20">
        <v>0</v>
      </c>
      <c r="G252" s="20">
        <v>0</v>
      </c>
      <c r="H252" s="20">
        <v>0</v>
      </c>
      <c r="I252" s="20">
        <v>0</v>
      </c>
      <c r="J252" s="20">
        <v>0</v>
      </c>
      <c r="K252" s="20">
        <v>0</v>
      </c>
      <c r="L252" s="54"/>
    </row>
    <row r="253" spans="1:41" ht="15" x14ac:dyDescent="0.2">
      <c r="A253" s="15">
        <v>241</v>
      </c>
      <c r="B253" s="30" t="s">
        <v>28</v>
      </c>
      <c r="C253" s="33"/>
      <c r="D253" s="20">
        <f t="shared" si="94"/>
        <v>0</v>
      </c>
      <c r="E253" s="20">
        <v>0</v>
      </c>
      <c r="F253" s="20">
        <v>0</v>
      </c>
      <c r="G253" s="20">
        <v>0</v>
      </c>
      <c r="H253" s="20">
        <v>0</v>
      </c>
      <c r="I253" s="20">
        <v>0</v>
      </c>
      <c r="J253" s="20">
        <v>0</v>
      </c>
      <c r="K253" s="20">
        <v>0</v>
      </c>
      <c r="L253" s="53"/>
    </row>
    <row r="254" spans="1:41" s="4" customFormat="1" ht="30" customHeight="1" x14ac:dyDescent="0.2">
      <c r="A254" s="15">
        <v>242</v>
      </c>
      <c r="B254" s="39" t="s">
        <v>29</v>
      </c>
      <c r="C254" s="39"/>
      <c r="D254" s="20"/>
      <c r="E254" s="20"/>
      <c r="F254" s="20"/>
      <c r="G254" s="20"/>
      <c r="H254" s="20"/>
      <c r="I254" s="20"/>
      <c r="J254" s="20"/>
      <c r="K254" s="20"/>
      <c r="L254" s="54"/>
      <c r="M254" s="39"/>
      <c r="N254" s="39"/>
      <c r="AI254" s="12"/>
      <c r="AJ254" s="12"/>
      <c r="AK254" s="12"/>
      <c r="AL254" s="12"/>
      <c r="AM254" s="13"/>
      <c r="AN254" s="13"/>
      <c r="AO254" s="14"/>
    </row>
    <row r="255" spans="1:41" ht="15" x14ac:dyDescent="0.2">
      <c r="A255" s="15">
        <v>243</v>
      </c>
      <c r="B255" s="30" t="s">
        <v>30</v>
      </c>
      <c r="C255" s="33"/>
      <c r="D255" s="20">
        <f t="shared" si="94"/>
        <v>0</v>
      </c>
      <c r="E255" s="20">
        <v>0</v>
      </c>
      <c r="F255" s="20">
        <v>0</v>
      </c>
      <c r="G255" s="20">
        <v>0</v>
      </c>
      <c r="H255" s="20">
        <v>0</v>
      </c>
      <c r="I255" s="20">
        <v>0</v>
      </c>
      <c r="J255" s="20">
        <v>0</v>
      </c>
      <c r="K255" s="20">
        <v>0</v>
      </c>
      <c r="L255" s="53"/>
    </row>
    <row r="256" spans="1:41" ht="60" x14ac:dyDescent="0.2">
      <c r="A256" s="15">
        <v>244</v>
      </c>
      <c r="B256" s="55" t="s">
        <v>98</v>
      </c>
      <c r="C256" s="17" t="s">
        <v>35</v>
      </c>
      <c r="D256" s="20">
        <f>SUM(D257:D261)</f>
        <v>7932.23</v>
      </c>
      <c r="E256" s="20">
        <f t="shared" ref="E256:K256" si="95">SUM(E257:E261)</f>
        <v>0</v>
      </c>
      <c r="F256" s="20">
        <f t="shared" si="95"/>
        <v>0</v>
      </c>
      <c r="G256" s="20">
        <f t="shared" si="95"/>
        <v>0</v>
      </c>
      <c r="H256" s="20">
        <f t="shared" si="95"/>
        <v>2382.23</v>
      </c>
      <c r="I256" s="20">
        <f t="shared" si="95"/>
        <v>1850</v>
      </c>
      <c r="J256" s="20">
        <f t="shared" si="95"/>
        <v>1850</v>
      </c>
      <c r="K256" s="20">
        <f t="shared" si="95"/>
        <v>1850</v>
      </c>
      <c r="L256" s="56" t="s">
        <v>59</v>
      </c>
    </row>
    <row r="257" spans="1:41" ht="15.75" customHeight="1" x14ac:dyDescent="0.2">
      <c r="A257" s="15">
        <v>245</v>
      </c>
      <c r="B257" s="55" t="s">
        <v>26</v>
      </c>
      <c r="C257" s="55"/>
      <c r="D257" s="20">
        <f>SUM(E257:K257)</f>
        <v>0</v>
      </c>
      <c r="E257" s="20">
        <v>0</v>
      </c>
      <c r="F257" s="20">
        <v>0</v>
      </c>
      <c r="G257" s="20">
        <v>0</v>
      </c>
      <c r="H257" s="20">
        <v>0</v>
      </c>
      <c r="I257" s="20">
        <v>0</v>
      </c>
      <c r="J257" s="20">
        <v>0</v>
      </c>
      <c r="K257" s="20">
        <v>0</v>
      </c>
      <c r="L257" s="56"/>
    </row>
    <row r="258" spans="1:41" ht="15.75" customHeight="1" x14ac:dyDescent="0.2">
      <c r="A258" s="15">
        <v>246</v>
      </c>
      <c r="B258" s="55" t="s">
        <v>27</v>
      </c>
      <c r="C258" s="55"/>
      <c r="D258" s="20">
        <f t="shared" ref="D258:D259" si="96">SUM(E258:K258)</f>
        <v>0</v>
      </c>
      <c r="E258" s="20">
        <v>0</v>
      </c>
      <c r="F258" s="20">
        <v>0</v>
      </c>
      <c r="G258" s="20">
        <v>0</v>
      </c>
      <c r="H258" s="20">
        <v>0</v>
      </c>
      <c r="I258" s="20">
        <v>0</v>
      </c>
      <c r="J258" s="20">
        <v>0</v>
      </c>
      <c r="K258" s="20">
        <v>0</v>
      </c>
      <c r="L258" s="56"/>
    </row>
    <row r="259" spans="1:41" ht="15.75" customHeight="1" x14ac:dyDescent="0.2">
      <c r="A259" s="15">
        <v>247</v>
      </c>
      <c r="B259" s="55" t="s">
        <v>28</v>
      </c>
      <c r="C259" s="56"/>
      <c r="D259" s="20">
        <f t="shared" si="96"/>
        <v>7932.23</v>
      </c>
      <c r="E259" s="20">
        <v>0</v>
      </c>
      <c r="F259" s="20">
        <v>0</v>
      </c>
      <c r="G259" s="20">
        <v>0</v>
      </c>
      <c r="H259" s="20">
        <v>2382.23</v>
      </c>
      <c r="I259" s="20">
        <v>1850</v>
      </c>
      <c r="J259" s="20">
        <v>1850</v>
      </c>
      <c r="K259" s="20">
        <v>1850</v>
      </c>
      <c r="L259" s="55"/>
    </row>
    <row r="260" spans="1:41" s="4" customFormat="1" ht="30" customHeight="1" x14ac:dyDescent="0.2">
      <c r="A260" s="15">
        <v>248</v>
      </c>
      <c r="B260" s="55" t="s">
        <v>29</v>
      </c>
      <c r="C260" s="55"/>
      <c r="D260" s="20"/>
      <c r="E260" s="20"/>
      <c r="F260" s="20"/>
      <c r="G260" s="20"/>
      <c r="H260" s="20"/>
      <c r="I260" s="20"/>
      <c r="J260" s="20"/>
      <c r="K260" s="20"/>
      <c r="L260" s="56"/>
      <c r="M260" s="55"/>
      <c r="N260" s="55"/>
      <c r="AI260" s="12"/>
      <c r="AJ260" s="12"/>
      <c r="AK260" s="12"/>
      <c r="AL260" s="12"/>
      <c r="AM260" s="13"/>
      <c r="AN260" s="13"/>
      <c r="AO260" s="14"/>
    </row>
    <row r="261" spans="1:41" ht="15.75" customHeight="1" x14ac:dyDescent="0.2">
      <c r="A261" s="15">
        <v>249</v>
      </c>
      <c r="B261" s="55" t="s">
        <v>30</v>
      </c>
      <c r="C261" s="56"/>
      <c r="D261" s="20">
        <f t="shared" ref="D261" si="97">SUM(E261:K261)</f>
        <v>0</v>
      </c>
      <c r="E261" s="20">
        <v>0</v>
      </c>
      <c r="F261" s="20">
        <v>0</v>
      </c>
      <c r="G261" s="20">
        <v>0</v>
      </c>
      <c r="H261" s="20">
        <v>0</v>
      </c>
      <c r="I261" s="20">
        <v>0</v>
      </c>
      <c r="J261" s="20">
        <v>0</v>
      </c>
      <c r="K261" s="20">
        <v>0</v>
      </c>
      <c r="L261" s="55"/>
    </row>
    <row r="262" spans="1:41" ht="90" x14ac:dyDescent="0.2">
      <c r="A262" s="15">
        <v>250</v>
      </c>
      <c r="B262" s="30" t="s">
        <v>99</v>
      </c>
      <c r="C262" s="17" t="s">
        <v>35</v>
      </c>
      <c r="D262" s="20">
        <f>SUM(D263:D267)</f>
        <v>423</v>
      </c>
      <c r="E262" s="20">
        <f t="shared" ref="E262:K262" si="98">SUM(E263:E267)</f>
        <v>0</v>
      </c>
      <c r="F262" s="20">
        <f t="shared" si="98"/>
        <v>0</v>
      </c>
      <c r="G262" s="20">
        <f t="shared" si="98"/>
        <v>0</v>
      </c>
      <c r="H262" s="20">
        <f t="shared" si="98"/>
        <v>0</v>
      </c>
      <c r="I262" s="20">
        <f t="shared" si="98"/>
        <v>141</v>
      </c>
      <c r="J262" s="20">
        <f t="shared" si="98"/>
        <v>141</v>
      </c>
      <c r="K262" s="20">
        <f t="shared" si="98"/>
        <v>141</v>
      </c>
      <c r="L262" s="57" t="s">
        <v>100</v>
      </c>
    </row>
    <row r="263" spans="1:41" ht="15.75" customHeight="1" x14ac:dyDescent="0.2">
      <c r="A263" s="15">
        <v>251</v>
      </c>
      <c r="B263" s="30" t="s">
        <v>26</v>
      </c>
      <c r="C263" s="30"/>
      <c r="D263" s="20">
        <f>SUM(E263:K263)</f>
        <v>0</v>
      </c>
      <c r="E263" s="20">
        <v>0</v>
      </c>
      <c r="F263" s="20">
        <v>0</v>
      </c>
      <c r="G263" s="20">
        <v>0</v>
      </c>
      <c r="H263" s="20">
        <v>0</v>
      </c>
      <c r="I263" s="20">
        <v>0</v>
      </c>
      <c r="J263" s="20">
        <v>0</v>
      </c>
      <c r="K263" s="20">
        <v>0</v>
      </c>
      <c r="L263" s="54"/>
    </row>
    <row r="264" spans="1:41" ht="15.75" customHeight="1" x14ac:dyDescent="0.2">
      <c r="A264" s="15">
        <v>252</v>
      </c>
      <c r="B264" s="30" t="s">
        <v>27</v>
      </c>
      <c r="C264" s="30"/>
      <c r="D264" s="20">
        <f t="shared" ref="D264:D267" si="99">SUM(E264:K264)</f>
        <v>423</v>
      </c>
      <c r="E264" s="20">
        <v>0</v>
      </c>
      <c r="F264" s="20">
        <v>0</v>
      </c>
      <c r="G264" s="20">
        <v>0</v>
      </c>
      <c r="H264" s="20">
        <v>0</v>
      </c>
      <c r="I264" s="20">
        <v>141</v>
      </c>
      <c r="J264" s="20">
        <v>141</v>
      </c>
      <c r="K264" s="20">
        <v>141</v>
      </c>
      <c r="L264" s="54"/>
    </row>
    <row r="265" spans="1:41" ht="15.75" customHeight="1" x14ac:dyDescent="0.2">
      <c r="A265" s="15">
        <v>253</v>
      </c>
      <c r="B265" s="30" t="s">
        <v>28</v>
      </c>
      <c r="C265" s="33"/>
      <c r="D265" s="20">
        <f t="shared" si="99"/>
        <v>0</v>
      </c>
      <c r="E265" s="20">
        <v>0</v>
      </c>
      <c r="F265" s="20">
        <v>0</v>
      </c>
      <c r="G265" s="20">
        <v>0</v>
      </c>
      <c r="H265" s="20">
        <v>0</v>
      </c>
      <c r="I265" s="20">
        <v>0</v>
      </c>
      <c r="J265" s="20">
        <v>0</v>
      </c>
      <c r="K265" s="20">
        <v>0</v>
      </c>
      <c r="L265" s="53"/>
    </row>
    <row r="266" spans="1:41" s="4" customFormat="1" ht="30" customHeight="1" x14ac:dyDescent="0.2">
      <c r="A266" s="15">
        <v>254</v>
      </c>
      <c r="B266" s="39" t="s">
        <v>29</v>
      </c>
      <c r="C266" s="39"/>
      <c r="D266" s="20"/>
      <c r="E266" s="20"/>
      <c r="F266" s="20"/>
      <c r="G266" s="20"/>
      <c r="H266" s="20"/>
      <c r="I266" s="20"/>
      <c r="J266" s="20"/>
      <c r="K266" s="20"/>
      <c r="L266" s="54"/>
      <c r="M266" s="39"/>
      <c r="N266" s="39"/>
      <c r="AI266" s="12"/>
      <c r="AJ266" s="12"/>
      <c r="AK266" s="12"/>
      <c r="AL266" s="12"/>
      <c r="AM266" s="13"/>
      <c r="AN266" s="13"/>
      <c r="AO266" s="14"/>
    </row>
    <row r="267" spans="1:41" ht="15.75" customHeight="1" x14ac:dyDescent="0.2">
      <c r="A267" s="15">
        <v>255</v>
      </c>
      <c r="B267" s="30" t="s">
        <v>30</v>
      </c>
      <c r="C267" s="33"/>
      <c r="D267" s="20">
        <f t="shared" si="99"/>
        <v>0</v>
      </c>
      <c r="E267" s="20">
        <v>0</v>
      </c>
      <c r="F267" s="20">
        <v>0</v>
      </c>
      <c r="G267" s="20">
        <v>0</v>
      </c>
      <c r="H267" s="20">
        <v>0</v>
      </c>
      <c r="I267" s="20">
        <v>0</v>
      </c>
      <c r="J267" s="20">
        <v>0</v>
      </c>
      <c r="K267" s="20">
        <v>0</v>
      </c>
      <c r="L267" s="53"/>
    </row>
    <row r="268" spans="1:41" s="4" customFormat="1" ht="33" customHeight="1" x14ac:dyDescent="0.2">
      <c r="A268" s="68" t="s">
        <v>56</v>
      </c>
      <c r="B268" s="68"/>
      <c r="C268" s="68"/>
      <c r="D268" s="68"/>
      <c r="E268" s="68"/>
      <c r="F268" s="68"/>
      <c r="G268" s="68"/>
      <c r="H268" s="68"/>
      <c r="I268" s="68"/>
      <c r="J268" s="68"/>
      <c r="K268" s="68"/>
      <c r="L268" s="68"/>
      <c r="AI268" s="12"/>
      <c r="AJ268" s="12"/>
      <c r="AK268" s="12"/>
      <c r="AL268" s="12"/>
      <c r="AM268" s="13"/>
      <c r="AN268" s="13"/>
      <c r="AO268" s="14"/>
    </row>
  </sheetData>
  <autoFilter ref="A12:L268"/>
  <mergeCells count="45">
    <mergeCell ref="M244:N244"/>
    <mergeCell ref="M247:N247"/>
    <mergeCell ref="A268:L268"/>
    <mergeCell ref="M238:N238"/>
    <mergeCell ref="M240:N240"/>
    <mergeCell ref="M241:N241"/>
    <mergeCell ref="M231:N231"/>
    <mergeCell ref="M232:N232"/>
    <mergeCell ref="M234:N234"/>
    <mergeCell ref="M235:N235"/>
    <mergeCell ref="M223:N223"/>
    <mergeCell ref="M226:N226"/>
    <mergeCell ref="M228:N228"/>
    <mergeCell ref="M229:N229"/>
    <mergeCell ref="M213:N213"/>
    <mergeCell ref="M220:N220"/>
    <mergeCell ref="M222:N222"/>
    <mergeCell ref="M203:N203"/>
    <mergeCell ref="M205:N205"/>
    <mergeCell ref="M206:N206"/>
    <mergeCell ref="M208:N208"/>
    <mergeCell ref="M194:N194"/>
    <mergeCell ref="M197:N197"/>
    <mergeCell ref="M199:N199"/>
    <mergeCell ref="M200:N200"/>
    <mergeCell ref="M209:N209"/>
    <mergeCell ref="M25:N25"/>
    <mergeCell ref="M158:N158"/>
    <mergeCell ref="M160:N160"/>
    <mergeCell ref="M161:N161"/>
    <mergeCell ref="M167:N167"/>
    <mergeCell ref="M163:N163"/>
    <mergeCell ref="M164:N164"/>
    <mergeCell ref="M166:N166"/>
    <mergeCell ref="M22:N22"/>
    <mergeCell ref="M24:N24"/>
    <mergeCell ref="M19:N19"/>
    <mergeCell ref="M21:N21"/>
    <mergeCell ref="A7:L7"/>
    <mergeCell ref="A8:L8"/>
    <mergeCell ref="A10:A11"/>
    <mergeCell ref="B10:B11"/>
    <mergeCell ref="C10:C11"/>
    <mergeCell ref="D10:K10"/>
    <mergeCell ref="L10:L11"/>
  </mergeCells>
  <pageMargins left="0.78740157480314965" right="0.78740157480314965" top="1.1811023622047245" bottom="0.59055118110236227" header="0" footer="0"/>
  <pageSetup paperSize="9" scale="80" fitToHeight="0" orientation="landscape" useFirstPageNumber="1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Раздел 3</vt:lpstr>
      <vt:lpstr>'Раздел 3'!Заголовки_для_печати</vt:lpstr>
      <vt:lpstr>'Раздел 3'!Область_печати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econ5</dc:creator>
  <cp:lastModifiedBy>Бузулуков Алексей Юрьевич</cp:lastModifiedBy>
  <cp:lastPrinted>2022-05-13T12:01:59Z</cp:lastPrinted>
  <dcterms:created xsi:type="dcterms:W3CDTF">2020-03-12T05:11:07Z</dcterms:created>
  <dcterms:modified xsi:type="dcterms:W3CDTF">2022-05-16T04:55:02Z</dcterms:modified>
</cp:coreProperties>
</file>